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ДЕНЬ 6" sheetId="8" state="hidden" r:id="rId9"/>
    <sheet name="8" sheetId="9" state="visible" r:id="rId10"/>
    <sheet name="9" sheetId="10" state="visible" r:id="rId11"/>
    <sheet name="10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<sst xmlns="http://schemas.openxmlformats.org/spreadsheetml/2006/main" count="492" uniqueCount="109">
  <si>
    <t xml:space="preserve">Меню 12-18 лет</t>
  </si>
  <si>
    <t xml:space="preserve">День № 1</t>
  </si>
  <si>
    <t xml:space="preserve">№ ТК по сборнику</t>
  </si>
  <si>
    <t xml:space="preserve">Наименование блюд</t>
  </si>
  <si>
    <t xml:space="preserve">Масса порции</t>
  </si>
  <si>
    <t xml:space="preserve">Пищевые вещества (г)</t>
  </si>
  <si>
    <t xml:space="preserve">Эн.цен. (к/калл)</t>
  </si>
  <si>
    <t xml:space="preserve">Витамины (мг)</t>
  </si>
  <si>
    <t xml:space="preserve">Минеральные вещества (мг)</t>
  </si>
  <si>
    <t xml:space="preserve">белки</t>
  </si>
  <si>
    <t xml:space="preserve">жиры</t>
  </si>
  <si>
    <t xml:space="preserve">углеводы</t>
  </si>
  <si>
    <t xml:space="preserve">B1</t>
  </si>
  <si>
    <t xml:space="preserve">C</t>
  </si>
  <si>
    <t xml:space="preserve">A</t>
  </si>
  <si>
    <t xml:space="preserve">E</t>
  </si>
  <si>
    <t xml:space="preserve">Ca</t>
  </si>
  <si>
    <t xml:space="preserve">P</t>
  </si>
  <si>
    <t xml:space="preserve">Mg</t>
  </si>
  <si>
    <t xml:space="preserve">Fe</t>
  </si>
  <si>
    <t xml:space="preserve">Цена</t>
  </si>
  <si>
    <t xml:space="preserve">ЗАВТРАК</t>
  </si>
  <si>
    <t xml:space="preserve">Каша молочная геркулесовая с маслом</t>
  </si>
  <si>
    <t xml:space="preserve">250/5</t>
  </si>
  <si>
    <t xml:space="preserve">Чай с сахаром</t>
  </si>
  <si>
    <t xml:space="preserve">п/п</t>
  </si>
  <si>
    <t xml:space="preserve">Хлеб пшеничный </t>
  </si>
  <si>
    <t xml:space="preserve">ИТОГО:</t>
  </si>
  <si>
    <t xml:space="preserve">ОБЕД</t>
  </si>
  <si>
    <t xml:space="preserve">Салат из белокачанной капусты </t>
  </si>
  <si>
    <t xml:space="preserve">Борщ с капустой и картофелем</t>
  </si>
  <si>
    <t xml:space="preserve">Котлета рубленая из мяса птицы с соусом</t>
  </si>
  <si>
    <t xml:space="preserve">100/50</t>
  </si>
  <si>
    <t xml:space="preserve">Каша рассыпчатая гречневая с маслом</t>
  </si>
  <si>
    <t xml:space="preserve">Компот из смеси сухофруктов</t>
  </si>
  <si>
    <t xml:space="preserve">Хлеб ржано - пшеничный</t>
  </si>
  <si>
    <t xml:space="preserve">ВСЕГО:</t>
  </si>
  <si>
    <t xml:space="preserve">СРЕДНЕЕ ЗА ДЕНЬ:</t>
  </si>
  <si>
    <t xml:space="preserve">СУТОЧНАЯ ПОТРЕБНОСТЬ ЭНЕРГИИ, К/КАЛЛ</t>
  </si>
  <si>
    <t xml:space="preserve">ЭНЕРГЕТИЧЕСКАЯ ЦЕННОСТЬ ЗАВТРАК, %</t>
  </si>
  <si>
    <t xml:space="preserve">ЭНЕРГЕТИЧЕСКАЯ ЦЕННОСТЬ ОБЕД, %</t>
  </si>
  <si>
    <t xml:space="preserve">День № 2</t>
  </si>
  <si>
    <t xml:space="preserve">Каша молочная пшенная с маслом</t>
  </si>
  <si>
    <t xml:space="preserve">Чай с лимоном</t>
  </si>
  <si>
    <t xml:space="preserve">Икра морковная</t>
  </si>
  <si>
    <t xml:space="preserve">Рассольник Ленинградский</t>
  </si>
  <si>
    <t xml:space="preserve">Жаркое по домашнему с мясом птицы</t>
  </si>
  <si>
    <t xml:space="preserve">100/190</t>
  </si>
  <si>
    <t xml:space="preserve">Компот из св/м ягоды </t>
  </si>
  <si>
    <t xml:space="preserve">День № 3</t>
  </si>
  <si>
    <t xml:space="preserve">Каша вязкая молочная рисовая с маслом</t>
  </si>
  <si>
    <t xml:space="preserve">Салат из моркови с яблоком</t>
  </si>
  <si>
    <t xml:space="preserve">Щи из свежей капусты с картофелем</t>
  </si>
  <si>
    <t xml:space="preserve">Тефтели мясные с соусом</t>
  </si>
  <si>
    <t xml:space="preserve">Пюре картофельное</t>
  </si>
  <si>
    <t xml:space="preserve">200</t>
  </si>
  <si>
    <t xml:space="preserve">Кисель из концентрата плодового или ягодного</t>
  </si>
  <si>
    <t xml:space="preserve">День № 4</t>
  </si>
  <si>
    <t xml:space="preserve">Каша вязкая молочная "Дружба"</t>
  </si>
  <si>
    <t xml:space="preserve">Салат из отварного картофеля с зеленым горошком с растительным маслом</t>
  </si>
  <si>
    <t xml:space="preserve">Суп лапша домашняя на курином бульоне</t>
  </si>
  <si>
    <t xml:space="preserve">4\9</t>
  </si>
  <si>
    <t xml:space="preserve">Плов из мяса кур(филе)</t>
  </si>
  <si>
    <t xml:space="preserve">250/100</t>
  </si>
  <si>
    <t xml:space="preserve">День № 5</t>
  </si>
  <si>
    <t xml:space="preserve">Суп молочный с вермишелью</t>
  </si>
  <si>
    <t xml:space="preserve">Салат "Витаминный"</t>
  </si>
  <si>
    <t xml:space="preserve">Суп картофельный с бобовыми (горох) с гренками</t>
  </si>
  <si>
    <t xml:space="preserve">250/50</t>
  </si>
  <si>
    <t xml:space="preserve">Котлета из говядины с соусом</t>
  </si>
  <si>
    <t xml:space="preserve">Рис припущенный с маслом</t>
  </si>
  <si>
    <t xml:space="preserve">Компот из свежих плодов (яблоко/груша/апельсин)</t>
  </si>
  <si>
    <t xml:space="preserve">День № 6</t>
  </si>
  <si>
    <t xml:space="preserve">Каша молочная ячневая с маслом</t>
  </si>
  <si>
    <t xml:space="preserve">Чай</t>
  </si>
  <si>
    <t xml:space="preserve">Икра свекольная</t>
  </si>
  <si>
    <t xml:space="preserve">Суп картофельный с макаронными изделиями</t>
  </si>
  <si>
    <t xml:space="preserve">Биточки из мяса птицы с соусом </t>
  </si>
  <si>
    <t xml:space="preserve">230</t>
  </si>
  <si>
    <t xml:space="preserve">Среднее за 1-6 день (завтрак), %</t>
  </si>
  <si>
    <t xml:space="preserve">Среднее за 1-6 день (обед), %</t>
  </si>
  <si>
    <t xml:space="preserve">День № 7</t>
  </si>
  <si>
    <t xml:space="preserve">Птица запеченная (голень)</t>
  </si>
  <si>
    <t xml:space="preserve">Примерное 10-дневное меню для учащихся общеобразовательных учреждений с 7 - 11 лет </t>
  </si>
  <si>
    <t xml:space="preserve">Омлет натуральный</t>
  </si>
  <si>
    <t xml:space="preserve">160/5</t>
  </si>
  <si>
    <t xml:space="preserve">Сыр (порциями)</t>
  </si>
  <si>
    <t xml:space="preserve">Салат из свеклы с растительным маслом</t>
  </si>
  <si>
    <t xml:space="preserve">Суп картофельный с крупой (пшеничная)</t>
  </si>
  <si>
    <t xml:space="preserve">Колбаса докторская запеченная</t>
  </si>
  <si>
    <t xml:space="preserve">Каша перловая рассыпчатая</t>
  </si>
  <si>
    <t xml:space="preserve">Компот из свежемороженной ягоды (клубника, облепиха, смородина) по сезону</t>
  </si>
  <si>
    <t xml:space="preserve">День № 8</t>
  </si>
  <si>
    <t xml:space="preserve">Каша вязкая молочная манная с маслом</t>
  </si>
  <si>
    <t xml:space="preserve">Нарезка помидор</t>
  </si>
  <si>
    <t xml:space="preserve">Суп с рыбными консервами</t>
  </si>
  <si>
    <t xml:space="preserve">250</t>
  </si>
  <si>
    <t xml:space="preserve">гуляш из говядины</t>
  </si>
  <si>
    <t xml:space="preserve">Макаронные изделия отварные с маслом</t>
  </si>
  <si>
    <t xml:space="preserve">                                           </t>
  </si>
  <si>
    <t xml:space="preserve">37/10</t>
  </si>
  <si>
    <t xml:space="preserve">напиток из шиповника</t>
  </si>
  <si>
    <t xml:space="preserve">День № 9</t>
  </si>
  <si>
    <t xml:space="preserve">Чай </t>
  </si>
  <si>
    <t xml:space="preserve">Шницель из мяса птицы с соусом</t>
  </si>
  <si>
    <t xml:space="preserve">День № 10</t>
  </si>
  <si>
    <t xml:space="preserve">Чай с молоком</t>
  </si>
  <si>
    <t xml:space="preserve">Тефтели куриные с оусом</t>
  </si>
  <si>
    <t xml:space="preserve">Капуста тушеная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</si>
</sst>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General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 val="true"/>
      <sz val="8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B14" colorId="64" zoomScale="100" zoomScaleNormal="100" zoomScalePageLayoutView="100" workbookViewId="0">
      <selection pane="topLeft" activeCell="B3" activeCellId="0" sqref="B3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9.42"/>
    <col collapsed="false" customWidth="true" hidden="false" outlineLevel="0" max="3" min="3" style="1" width="31.42"/>
    <col collapsed="false" customWidth="true" hidden="false" outlineLevel="0" max="4" min="4" style="1" width="7.29"/>
    <col collapsed="false" customWidth="true" hidden="false" outlineLevel="0" max="5" min="5" style="1" width="7"/>
    <col collapsed="false" customWidth="true" hidden="false" outlineLevel="0" max="6" min="6" style="1" width="7.29"/>
    <col collapsed="false" customWidth="true" hidden="false" outlineLevel="0" max="7" min="7" style="1" width="10"/>
    <col collapsed="false" customWidth="true" hidden="false" outlineLevel="0" max="8" min="8" style="1" width="9"/>
    <col collapsed="false" customWidth="true" hidden="false" outlineLevel="0" max="9" min="9" style="1" width="6.71"/>
    <col collapsed="false" customWidth="true" hidden="false" outlineLevel="0" max="10" min="10" style="1" width="6.43"/>
    <col collapsed="false" customWidth="true" hidden="false" outlineLevel="0" max="11" min="11" style="1" width="7.29"/>
    <col collapsed="false" customWidth="true" hidden="true" outlineLevel="0" max="12" min="12" style="1" width="6.14"/>
    <col collapsed="false" customWidth="true" hidden="false" outlineLevel="0" max="13" min="13" style="1" width="6.85"/>
    <col collapsed="false" customWidth="true" hidden="false" outlineLevel="0" max="14" min="14" style="1" width="7.29"/>
    <col collapsed="false" customWidth="true" hidden="false" outlineLevel="0" max="15" min="15" style="1" width="6.71"/>
    <col collapsed="false" customWidth="true" hidden="false" outlineLevel="0" max="16" min="16" style="1" width="7.16"/>
    <col collapsed="false" customWidth="true" hidden="true" outlineLevel="0" max="17" min="17" style="1" width="9"/>
  </cols>
  <sheetData>
    <row r="1" customFormat="fals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9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1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customFormat="false" ht="15.75" hidden="true" customHeight="false" outlineLevel="0" collapsed="false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5.75" hidden="false" customHeight="true" outlineLevel="0" collapsed="false">
      <c r="B6" s="6"/>
      <c r="C6" s="6"/>
      <c r="D6" s="6"/>
      <c r="E6" s="7" t="s">
        <v>9</v>
      </c>
      <c r="F6" s="7" t="s">
        <v>10</v>
      </c>
      <c r="G6" s="6" t="s">
        <v>11</v>
      </c>
      <c r="H6" s="6"/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7" t="s">
        <v>18</v>
      </c>
      <c r="P6" s="7" t="s">
        <v>19</v>
      </c>
      <c r="Q6" s="8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23.25" hidden="false" customHeight="true" outlineLevel="0" collapsed="false">
      <c r="B8" s="10" t="n">
        <v>4</v>
      </c>
      <c r="C8" s="11" t="s">
        <v>22</v>
      </c>
      <c r="D8" s="10" t="s">
        <v>23</v>
      </c>
      <c r="E8" s="12" t="n">
        <v>11.17</v>
      </c>
      <c r="F8" s="12" t="n">
        <v>13.49</v>
      </c>
      <c r="G8" s="12" t="n">
        <v>65.04</v>
      </c>
      <c r="H8" s="12" t="n">
        <v>453.2</v>
      </c>
      <c r="I8" s="12" t="n">
        <v>0.25</v>
      </c>
      <c r="J8" s="12" t="n">
        <v>0.66</v>
      </c>
      <c r="K8" s="12" t="n">
        <v>0.13</v>
      </c>
      <c r="L8" s="12"/>
      <c r="M8" s="12" t="n">
        <v>237.55</v>
      </c>
      <c r="N8" s="12" t="n">
        <v>173.6</v>
      </c>
      <c r="O8" s="12" t="n">
        <v>22.46</v>
      </c>
      <c r="P8" s="12" t="n">
        <v>2.26</v>
      </c>
      <c r="Q8" s="13" t="n">
        <v>20.24</v>
      </c>
    </row>
    <row r="9" customFormat="false" ht="15" hidden="true" customHeight="true" outlineLevel="0" collapsed="false">
      <c r="A9" s="5"/>
      <c r="B9" s="10"/>
      <c r="C9" s="11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4"/>
    </row>
    <row r="10" customFormat="false" ht="15" hidden="false" customHeight="false" outlineLevel="0" collapsed="false">
      <c r="A10" s="5"/>
      <c r="B10" s="10" t="n">
        <v>943</v>
      </c>
      <c r="C10" s="15" t="s">
        <v>24</v>
      </c>
      <c r="D10" s="10" t="n">
        <v>200</v>
      </c>
      <c r="E10" s="12" t="n">
        <v>0.2</v>
      </c>
      <c r="F10" s="12" t="n">
        <v>0</v>
      </c>
      <c r="G10" s="12" t="n">
        <v>14</v>
      </c>
      <c r="H10" s="12" t="n">
        <v>28</v>
      </c>
      <c r="I10" s="12" t="n">
        <v>0</v>
      </c>
      <c r="J10" s="12" t="n">
        <v>0</v>
      </c>
      <c r="K10" s="12" t="n">
        <v>0</v>
      </c>
      <c r="L10" s="12"/>
      <c r="M10" s="12" t="n">
        <v>6</v>
      </c>
      <c r="N10" s="12" t="n">
        <v>0</v>
      </c>
      <c r="O10" s="12" t="n">
        <v>0</v>
      </c>
      <c r="P10" s="12" t="n">
        <v>0.4</v>
      </c>
      <c r="Q10" s="16" t="n">
        <v>10.1</v>
      </c>
    </row>
    <row r="11" customFormat="false" ht="15" hidden="false" customHeight="false" outlineLevel="0" collapsed="false"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5" hidden="true" customHeight="false" outlineLevel="0" collapsed="false"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/>
    </row>
    <row r="13" customFormat="false" ht="15" hidden="false" customHeight="false" outlineLevel="0" collapsed="false">
      <c r="A13" s="5"/>
      <c r="B13" s="10"/>
      <c r="C13" s="18" t="s">
        <v>27</v>
      </c>
      <c r="D13" s="19" t="n">
        <f aca="false">255+200+30</f>
        <v>485</v>
      </c>
      <c r="E13" s="20" t="n">
        <f aca="false">SUM(E8:E11)</f>
        <v>15.42</v>
      </c>
      <c r="F13" s="20" t="n">
        <f aca="false">SUM(F8:F11)</f>
        <v>15.44</v>
      </c>
      <c r="G13" s="20" t="n">
        <f aca="false">SUM(G8:G11)</f>
        <v>103.04</v>
      </c>
      <c r="H13" s="20" t="n">
        <f aca="false">SUM(H8:H11)</f>
        <v>555.6</v>
      </c>
      <c r="I13" s="20" t="n">
        <f aca="false">SUM(I8:I11)</f>
        <v>0.35</v>
      </c>
      <c r="J13" s="20" t="n">
        <f aca="false">SUM(J8:J11)</f>
        <v>0.66</v>
      </c>
      <c r="K13" s="20" t="n">
        <f aca="false">SUM(K8:K11)</f>
        <v>0.13</v>
      </c>
      <c r="L13" s="20" t="n">
        <f aca="false">SUM(L8:L11)</f>
        <v>0.6</v>
      </c>
      <c r="M13" s="20" t="n">
        <f aca="false">SUM(M8:M11)</f>
        <v>255.55</v>
      </c>
      <c r="N13" s="20" t="n">
        <f aca="false">SUM(N8:N11)</f>
        <v>206.6</v>
      </c>
      <c r="O13" s="20" t="n">
        <f aca="false">SUM(O8:O11)</f>
        <v>29.35</v>
      </c>
      <c r="P13" s="20" t="n">
        <f aca="false">SUM(P8:P11)</f>
        <v>4.09</v>
      </c>
      <c r="Q13" s="21" t="n">
        <f aca="false">SUM(Q8:Q11)</f>
        <v>33.84</v>
      </c>
    </row>
    <row r="14" customFormat="false" ht="15" hidden="false" customHeight="true" outlineLevel="0" collapsed="false">
      <c r="B14" s="22" t="s">
        <v>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customFormat="false" ht="16.5" hidden="false" customHeight="true" outlineLevel="0" collapsed="false">
      <c r="B15" s="10" t="n">
        <v>43</v>
      </c>
      <c r="C15" s="11" t="s">
        <v>29</v>
      </c>
      <c r="D15" s="10" t="n">
        <v>100</v>
      </c>
      <c r="E15" s="12" t="n">
        <v>1.42</v>
      </c>
      <c r="F15" s="12" t="n">
        <v>5.08</v>
      </c>
      <c r="G15" s="12" t="n">
        <v>9.02</v>
      </c>
      <c r="H15" s="12" t="n">
        <v>87.4</v>
      </c>
      <c r="I15" s="12" t="n">
        <v>0.03</v>
      </c>
      <c r="J15" s="12" t="n">
        <v>32.45</v>
      </c>
      <c r="K15" s="12" t="n">
        <v>0</v>
      </c>
      <c r="L15" s="12"/>
      <c r="M15" s="12" t="n">
        <v>37.37</v>
      </c>
      <c r="N15" s="12" t="n">
        <v>27.62</v>
      </c>
      <c r="O15" s="12" t="n">
        <v>15.17</v>
      </c>
      <c r="P15" s="12" t="n">
        <v>0.52</v>
      </c>
      <c r="Q15" s="23" t="n">
        <v>13.7</v>
      </c>
    </row>
    <row r="16" customFormat="false" ht="15" hidden="false" customHeight="true" outlineLevel="0" collapsed="false">
      <c r="A16" s="5"/>
      <c r="B16" s="10" t="n">
        <v>170</v>
      </c>
      <c r="C16" s="11" t="s">
        <v>30</v>
      </c>
      <c r="D16" s="10" t="n">
        <v>250</v>
      </c>
      <c r="E16" s="12" t="n">
        <v>1.8</v>
      </c>
      <c r="F16" s="12" t="n">
        <v>4.9</v>
      </c>
      <c r="G16" s="12" t="n">
        <v>125.25</v>
      </c>
      <c r="H16" s="12" t="n">
        <v>103.5</v>
      </c>
      <c r="I16" s="12" t="n">
        <v>0.05</v>
      </c>
      <c r="J16" s="12" t="n">
        <v>10.29</v>
      </c>
      <c r="K16" s="12" t="n">
        <v>0</v>
      </c>
      <c r="L16" s="12"/>
      <c r="M16" s="12" t="n">
        <v>44.37</v>
      </c>
      <c r="N16" s="12" t="n">
        <v>56.96</v>
      </c>
      <c r="O16" s="12" t="n">
        <v>26.25</v>
      </c>
      <c r="P16" s="12" t="n">
        <v>1.19</v>
      </c>
      <c r="Q16" s="23" t="n">
        <v>14.36</v>
      </c>
    </row>
    <row r="17" customFormat="false" ht="23.25" hidden="false" customHeight="true" outlineLevel="0" collapsed="false">
      <c r="A17" s="5"/>
      <c r="B17" s="10" t="n">
        <v>732</v>
      </c>
      <c r="C17" s="11" t="s">
        <v>31</v>
      </c>
      <c r="D17" s="10" t="s">
        <v>32</v>
      </c>
      <c r="E17" s="12" t="n">
        <v>9.89</v>
      </c>
      <c r="F17" s="12" t="n">
        <v>7.55</v>
      </c>
      <c r="G17" s="12" t="n">
        <v>18</v>
      </c>
      <c r="H17" s="12" t="n">
        <v>239.88</v>
      </c>
      <c r="I17" s="12" t="n">
        <v>0.06</v>
      </c>
      <c r="J17" s="12" t="n">
        <v>0.36</v>
      </c>
      <c r="K17" s="12" t="n">
        <v>88.89</v>
      </c>
      <c r="L17" s="12"/>
      <c r="M17" s="12" t="n">
        <v>77.78</v>
      </c>
      <c r="N17" s="12" t="n">
        <v>147.09</v>
      </c>
      <c r="O17" s="12" t="n">
        <v>21.39</v>
      </c>
      <c r="P17" s="12" t="n">
        <v>1.4</v>
      </c>
      <c r="Q17" s="16" t="n">
        <v>42.9</v>
      </c>
    </row>
    <row r="18" customFormat="false" ht="23.25" hidden="false" customHeight="true" outlineLevel="0" collapsed="false">
      <c r="B18" s="10" t="n">
        <v>679</v>
      </c>
      <c r="C18" s="11" t="s">
        <v>33</v>
      </c>
      <c r="D18" s="10" t="n">
        <v>200</v>
      </c>
      <c r="E18" s="12" t="n">
        <v>9.95</v>
      </c>
      <c r="F18" s="12" t="n">
        <v>7.48</v>
      </c>
      <c r="G18" s="12" t="n">
        <v>47.79</v>
      </c>
      <c r="H18" s="12" t="n">
        <v>307.3</v>
      </c>
      <c r="I18" s="12" t="n">
        <v>0.24</v>
      </c>
      <c r="J18" s="12" t="n">
        <v>0</v>
      </c>
      <c r="K18" s="12" t="n">
        <v>0.03</v>
      </c>
      <c r="L18" s="12"/>
      <c r="M18" s="12" t="n">
        <v>17.31</v>
      </c>
      <c r="N18" s="12" t="n">
        <v>278</v>
      </c>
      <c r="O18" s="12" t="n">
        <v>90</v>
      </c>
      <c r="P18" s="12" t="n">
        <v>5.27</v>
      </c>
      <c r="Q18" s="16" t="n">
        <v>13.1</v>
      </c>
    </row>
    <row r="19" customFormat="false" ht="14.25" hidden="false" customHeight="true" outlineLevel="0" collapsed="false">
      <c r="A19" s="5"/>
      <c r="B19" s="10" t="n">
        <v>924</v>
      </c>
      <c r="C19" s="11" t="s">
        <v>34</v>
      </c>
      <c r="D19" s="10" t="n">
        <v>200</v>
      </c>
      <c r="E19" s="12" t="n">
        <v>0.04</v>
      </c>
      <c r="F19" s="12" t="n">
        <v>0</v>
      </c>
      <c r="G19" s="12" t="n">
        <v>24.76</v>
      </c>
      <c r="H19" s="12" t="n">
        <v>94.2</v>
      </c>
      <c r="I19" s="12" t="n">
        <v>0.01</v>
      </c>
      <c r="J19" s="12" t="n">
        <v>1.08</v>
      </c>
      <c r="K19" s="12" t="n">
        <v>0</v>
      </c>
      <c r="L19" s="12"/>
      <c r="M19" s="12" t="n">
        <v>6.4</v>
      </c>
      <c r="N19" s="12" t="n">
        <v>3.6</v>
      </c>
      <c r="O19" s="12" t="n">
        <v>0</v>
      </c>
      <c r="P19" s="12" t="n">
        <v>0.18</v>
      </c>
      <c r="Q19" s="13" t="n">
        <v>9.5</v>
      </c>
    </row>
    <row r="20" customFormat="false" ht="15" hidden="false" customHeight="true" outlineLevel="0" collapsed="false">
      <c r="B20" s="10" t="s">
        <v>25</v>
      </c>
      <c r="C20" s="11" t="s">
        <v>35</v>
      </c>
      <c r="D20" s="10" t="n">
        <v>30</v>
      </c>
      <c r="E20" s="12" t="n">
        <v>2.4</v>
      </c>
      <c r="F20" s="12" t="n">
        <v>0.3</v>
      </c>
      <c r="G20" s="12" t="n">
        <v>18.3</v>
      </c>
      <c r="H20" s="12" t="n">
        <v>66.3</v>
      </c>
      <c r="I20" s="12" t="n">
        <v>0.03</v>
      </c>
      <c r="J20" s="12" t="n">
        <v>0</v>
      </c>
      <c r="K20" s="12" t="n">
        <v>0</v>
      </c>
      <c r="L20" s="12" t="n">
        <v>0.8</v>
      </c>
      <c r="M20" s="12" t="n">
        <v>8</v>
      </c>
      <c r="N20" s="12" t="n">
        <v>17</v>
      </c>
      <c r="O20" s="12" t="n">
        <v>6.7</v>
      </c>
      <c r="P20" s="12" t="n">
        <v>1.4</v>
      </c>
      <c r="Q20" s="16" t="n">
        <v>3.5</v>
      </c>
    </row>
    <row r="21" customFormat="false" ht="15" hidden="false" customHeight="false" outlineLevel="0" collapsed="false">
      <c r="A21" s="5"/>
      <c r="B21" s="10" t="s">
        <v>25</v>
      </c>
      <c r="C21" s="11" t="s">
        <v>26</v>
      </c>
      <c r="D21" s="10" t="n">
        <v>30</v>
      </c>
      <c r="E21" s="12" t="n">
        <v>4.05</v>
      </c>
      <c r="F21" s="12" t="n">
        <v>1.95</v>
      </c>
      <c r="G21" s="12" t="n">
        <v>24</v>
      </c>
      <c r="H21" s="12" t="n">
        <v>74.4</v>
      </c>
      <c r="I21" s="12" t="n">
        <v>0.1</v>
      </c>
      <c r="J21" s="12" t="n">
        <v>0</v>
      </c>
      <c r="K21" s="12" t="n">
        <v>0</v>
      </c>
      <c r="L21" s="12" t="n">
        <v>0.6</v>
      </c>
      <c r="M21" s="12" t="n">
        <v>12</v>
      </c>
      <c r="N21" s="12" t="n">
        <v>33</v>
      </c>
      <c r="O21" s="12" t="n">
        <v>6.89</v>
      </c>
      <c r="P21" s="12" t="n">
        <v>1.43</v>
      </c>
      <c r="Q21" s="17" t="n">
        <v>3.5</v>
      </c>
    </row>
    <row r="22" customFormat="false" ht="21.75" hidden="true" customHeight="true" outlineLevel="0" collapsed="false">
      <c r="B22" s="10"/>
      <c r="C22" s="11"/>
      <c r="D22" s="1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7"/>
    </row>
    <row r="23" customFormat="false" ht="15" hidden="false" customHeight="false" outlineLevel="0" collapsed="false">
      <c r="A23" s="5"/>
      <c r="B23" s="10"/>
      <c r="C23" s="18" t="s">
        <v>27</v>
      </c>
      <c r="D23" s="19" t="n">
        <f aca="false">100+250+150+200+200+30+30</f>
        <v>960</v>
      </c>
      <c r="E23" s="20" t="n">
        <f aca="false">SUM(E15:E21)</f>
        <v>29.55</v>
      </c>
      <c r="F23" s="20" t="n">
        <f aca="false">SUM(F15:F21)</f>
        <v>27.26</v>
      </c>
      <c r="G23" s="20" t="n">
        <f aca="false">SUM(G15:G21)</f>
        <v>267.12</v>
      </c>
      <c r="H23" s="20" t="n">
        <f aca="false">SUM(H15:H21)</f>
        <v>972.98</v>
      </c>
      <c r="I23" s="20" t="n">
        <f aca="false">SUM(I15:I21)</f>
        <v>0.52</v>
      </c>
      <c r="J23" s="20" t="n">
        <f aca="false">SUM(J15:J21)</f>
        <v>44.18</v>
      </c>
      <c r="K23" s="20" t="n">
        <f aca="false">SUM(K15:K21)</f>
        <v>88.92</v>
      </c>
      <c r="L23" s="20" t="n">
        <f aca="false">SUM(L15:L21)</f>
        <v>1.4</v>
      </c>
      <c r="M23" s="20" t="n">
        <f aca="false">SUM(M15:M21)</f>
        <v>203.23</v>
      </c>
      <c r="N23" s="20" t="n">
        <f aca="false">SUM(N15:N21)</f>
        <v>563.27</v>
      </c>
      <c r="O23" s="20" t="n">
        <f aca="false">SUM(O15:O21)</f>
        <v>166.4</v>
      </c>
      <c r="P23" s="20" t="n">
        <f aca="false">SUM(P15:P21)</f>
        <v>11.39</v>
      </c>
      <c r="Q23" s="21" t="n">
        <f aca="false">SUM(Q15:Q21)</f>
        <v>100.56</v>
      </c>
    </row>
    <row r="24" customFormat="false" ht="15" hidden="false" customHeight="false" outlineLevel="0" collapsed="false">
      <c r="B24" s="10"/>
      <c r="C24" s="18" t="s">
        <v>36</v>
      </c>
      <c r="D24" s="18"/>
      <c r="E24" s="20" t="n">
        <f aca="false">E23+E13</f>
        <v>44.97</v>
      </c>
      <c r="F24" s="20" t="n">
        <f aca="false">F23+F13</f>
        <v>42.7</v>
      </c>
      <c r="G24" s="20" t="n">
        <f aca="false">G23+G13</f>
        <v>370.16</v>
      </c>
      <c r="H24" s="20" t="n">
        <f aca="false">H23+H13</f>
        <v>1528.58</v>
      </c>
      <c r="I24" s="20" t="n">
        <f aca="false">I23+I13</f>
        <v>0.87</v>
      </c>
      <c r="J24" s="20" t="n">
        <f aca="false">J23+J13</f>
        <v>44.84</v>
      </c>
      <c r="K24" s="20" t="n">
        <f aca="false">K23+K13</f>
        <v>89.05</v>
      </c>
      <c r="L24" s="20" t="n">
        <f aca="false">L23+L13</f>
        <v>2</v>
      </c>
      <c r="M24" s="20" t="n">
        <f aca="false">M23+M13</f>
        <v>458.78</v>
      </c>
      <c r="N24" s="20" t="n">
        <f aca="false">N23+N13</f>
        <v>769.87</v>
      </c>
      <c r="O24" s="20" t="n">
        <f aca="false">O23+O13</f>
        <v>195.75</v>
      </c>
      <c r="P24" s="20" t="n">
        <f aca="false">P23+P13</f>
        <v>15.48</v>
      </c>
    </row>
    <row r="25" customFormat="false" ht="15" hidden="false" customHeight="false" outlineLevel="0" collapsed="false">
      <c r="A25" s="5"/>
      <c r="B25" s="24"/>
      <c r="C25" s="18" t="s">
        <v>37</v>
      </c>
      <c r="D25" s="18"/>
      <c r="E25" s="20" t="n">
        <f aca="false">E24/12</f>
        <v>3.7475</v>
      </c>
      <c r="F25" s="20" t="n">
        <f aca="false">F24/12</f>
        <v>3.55833333333333</v>
      </c>
      <c r="G25" s="20" t="n">
        <f aca="false">G24/12</f>
        <v>30.8466666666667</v>
      </c>
      <c r="H25" s="20" t="n">
        <f aca="false">H24/12</f>
        <v>127.381666666667</v>
      </c>
      <c r="I25" s="20" t="n">
        <f aca="false">I24/12</f>
        <v>0.0725</v>
      </c>
      <c r="J25" s="20" t="n">
        <f aca="false">J24/12</f>
        <v>3.73666666666667</v>
      </c>
      <c r="K25" s="20" t="n">
        <f aca="false">K24/12</f>
        <v>7.42083333333333</v>
      </c>
      <c r="L25" s="20" t="n">
        <f aca="false">L24/12</f>
        <v>0.166666666666667</v>
      </c>
      <c r="M25" s="20" t="n">
        <f aca="false">M24/12</f>
        <v>38.2316666666667</v>
      </c>
      <c r="N25" s="20" t="n">
        <f aca="false">N24/12</f>
        <v>64.1558333333333</v>
      </c>
      <c r="O25" s="20" t="n">
        <f aca="false">O24/12</f>
        <v>16.3125</v>
      </c>
      <c r="P25" s="20" t="n">
        <f aca="false">P24/12</f>
        <v>1.29</v>
      </c>
      <c r="Q25" s="25"/>
    </row>
    <row r="26" customFormat="false" ht="15" hidden="false" customHeight="true" outlineLevel="0" collapsed="false">
      <c r="B26" s="26" t="s">
        <v>38</v>
      </c>
      <c r="C26" s="26"/>
      <c r="D26" s="26"/>
      <c r="E26" s="26"/>
      <c r="F26" s="26"/>
      <c r="G26" s="26"/>
      <c r="H26" s="27" t="n">
        <v>2720</v>
      </c>
      <c r="Q26" s="28" t="n">
        <f aca="false">Q13+Q23</f>
        <v>134.4</v>
      </c>
    </row>
    <row r="27" customFormat="false" ht="15" hidden="false" customHeight="false" outlineLevel="0" collapsed="false">
      <c r="A27" s="5"/>
      <c r="B27" s="29" t="s">
        <v>39</v>
      </c>
      <c r="C27" s="29"/>
      <c r="D27" s="29"/>
      <c r="E27" s="29"/>
      <c r="F27" s="29"/>
      <c r="G27" s="29"/>
      <c r="H27" s="27" t="n">
        <f aca="false">H13*100/H26</f>
        <v>20.4264705882353</v>
      </c>
    </row>
    <row r="28" customFormat="false" ht="15" hidden="false" customHeight="false" outlineLevel="0" collapsed="false">
      <c r="B28" s="29" t="s">
        <v>40</v>
      </c>
      <c r="C28" s="29"/>
      <c r="D28" s="29"/>
      <c r="E28" s="29"/>
      <c r="F28" s="29"/>
      <c r="G28" s="29"/>
      <c r="H28" s="27" t="n">
        <f aca="false">H23*100/H26</f>
        <v>35.7713235294118</v>
      </c>
    </row>
    <row r="29" customFormat="false" ht="15" hidden="false" customHeight="false" outlineLevel="0" collapsed="false">
      <c r="A29" s="5"/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4:P14"/>
    <mergeCell ref="C24:D24"/>
    <mergeCell ref="C25:D25"/>
    <mergeCell ref="B26:G26"/>
    <mergeCell ref="B27:G27"/>
    <mergeCell ref="B28:G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16" activeCellId="0" sqref="T16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.57"/>
    <col collapsed="false" customWidth="true" hidden="false" outlineLevel="0" max="3" min="3" style="1" width="32.29"/>
    <col collapsed="false" customWidth="true" hidden="false" outlineLevel="0" max="4" min="4" style="1" width="8"/>
    <col collapsed="false" customWidth="true" hidden="false" outlineLevel="0" max="5" min="5" style="1" width="6.85"/>
    <col collapsed="false" customWidth="true" hidden="false" outlineLevel="0" max="6" min="6" style="1" width="7.16"/>
    <col collapsed="false" customWidth="true" hidden="false" outlineLevel="0" max="7" min="7" style="1" width="9"/>
    <col collapsed="false" customWidth="true" hidden="false" outlineLevel="0" max="8" min="8" style="1" width="7.71"/>
    <col collapsed="false" customWidth="true" hidden="false" outlineLevel="0" max="9" min="9" style="1" width="5.57"/>
    <col collapsed="false" customWidth="true" hidden="false" outlineLevel="0" max="10" min="10" style="1" width="6.14"/>
    <col collapsed="false" customWidth="true" hidden="false" outlineLevel="0" max="11" min="11" style="1" width="7.16"/>
    <col collapsed="false" customWidth="true" hidden="true" outlineLevel="0" max="12" min="12" style="1" width="7.57"/>
    <col collapsed="false" customWidth="true" hidden="false" outlineLevel="0" max="14" min="13" style="1" width="7.57"/>
    <col collapsed="false" customWidth="true" hidden="false" outlineLevel="0" max="16" min="16" style="1" width="7.42"/>
    <col collapsed="false" customWidth="true" hidden="true" outlineLevel="0" max="17" min="17" style="1" width="7.57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0.2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102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6.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5.75" hidden="false" customHeight="true" outlineLevel="0" collapsed="false">
      <c r="B8" s="30" t="n">
        <v>4</v>
      </c>
      <c r="C8" s="11" t="s">
        <v>42</v>
      </c>
      <c r="D8" s="30" t="s">
        <v>23</v>
      </c>
      <c r="E8" s="31" t="n">
        <v>7.03</v>
      </c>
      <c r="F8" s="31" t="n">
        <v>11</v>
      </c>
      <c r="G8" s="31" t="n">
        <v>90.5</v>
      </c>
      <c r="H8" s="31" t="n">
        <v>447.54</v>
      </c>
      <c r="I8" s="31" t="n">
        <v>0.2</v>
      </c>
      <c r="J8" s="31" t="n">
        <v>0.67</v>
      </c>
      <c r="K8" s="31" t="n">
        <v>0.2</v>
      </c>
      <c r="L8" s="31"/>
      <c r="M8" s="31" t="n">
        <v>240.25</v>
      </c>
      <c r="N8" s="31" t="n">
        <v>1.46</v>
      </c>
      <c r="O8" s="31" t="n">
        <v>28.81</v>
      </c>
      <c r="P8" s="31" t="n">
        <v>146.25</v>
      </c>
      <c r="Q8" s="16" t="n">
        <v>20.6</v>
      </c>
    </row>
    <row r="9" customFormat="false" ht="15.75" hidden="false" customHeight="true" outlineLevel="0" collapsed="false">
      <c r="B9" s="10" t="n">
        <v>945</v>
      </c>
      <c r="C9" s="15" t="s">
        <v>103</v>
      </c>
      <c r="D9" s="10" t="n">
        <v>200</v>
      </c>
      <c r="E9" s="12" t="n">
        <v>1.4</v>
      </c>
      <c r="F9" s="12" t="n">
        <v>1.6</v>
      </c>
      <c r="G9" s="12" t="n">
        <v>16.4</v>
      </c>
      <c r="H9" s="12" t="n">
        <v>84.3</v>
      </c>
      <c r="I9" s="12" t="n">
        <v>0.02</v>
      </c>
      <c r="J9" s="12" t="n">
        <v>0</v>
      </c>
      <c r="K9" s="12" t="n">
        <v>0.08</v>
      </c>
      <c r="L9" s="12"/>
      <c r="M9" s="12" t="n">
        <v>33</v>
      </c>
      <c r="N9" s="12" t="n">
        <v>67.5</v>
      </c>
      <c r="O9" s="12" t="n">
        <v>10.5</v>
      </c>
      <c r="P9" s="12" t="n">
        <v>0.4</v>
      </c>
      <c r="Q9" s="16" t="n">
        <v>3.5</v>
      </c>
    </row>
    <row r="10" customFormat="false" ht="15" hidden="true" customHeight="false" outlineLevel="0" collapsed="false">
      <c r="A10" s="5"/>
      <c r="B10" s="10"/>
      <c r="C10" s="11"/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6"/>
    </row>
    <row r="11" customFormat="false" ht="15" hidden="false" customHeight="false" outlineLevel="0" collapsed="false"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29.25" hidden="true" customHeight="true" outlineLevel="0" collapsed="false"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6"/>
    </row>
    <row r="13" customFormat="false" ht="15" hidden="false" customHeight="false" outlineLevel="0" collapsed="false">
      <c r="A13" s="5"/>
      <c r="B13" s="15"/>
      <c r="C13" s="18" t="s">
        <v>27</v>
      </c>
      <c r="D13" s="19" t="n">
        <f aca="false">255+200+30</f>
        <v>485</v>
      </c>
      <c r="E13" s="20" t="n">
        <f aca="false">E8+E9+E11</f>
        <v>12.48</v>
      </c>
      <c r="F13" s="20" t="n">
        <f aca="false">F8+F9+F11</f>
        <v>14.55</v>
      </c>
      <c r="G13" s="20" t="n">
        <f aca="false">G8+G9+G11</f>
        <v>130.9</v>
      </c>
      <c r="H13" s="20" t="n">
        <f aca="false">H8+H9+H11</f>
        <v>606.24</v>
      </c>
      <c r="I13" s="20" t="n">
        <f aca="false">I8+I9+I11</f>
        <v>0.32</v>
      </c>
      <c r="J13" s="20" t="n">
        <f aca="false">J8+J9+J11</f>
        <v>0.67</v>
      </c>
      <c r="K13" s="20" t="n">
        <f aca="false">K8+K9+K11</f>
        <v>0.28</v>
      </c>
      <c r="L13" s="20" t="e">
        <f aca="false">L8+#REF!+L9+L11</f>
        <v>#REF!</v>
      </c>
      <c r="M13" s="20" t="n">
        <f aca="false">M8+M9+M11</f>
        <v>285.25</v>
      </c>
      <c r="N13" s="20" t="n">
        <f aca="false">N8+N9+N11</f>
        <v>101.96</v>
      </c>
      <c r="O13" s="20" t="n">
        <f aca="false">O8+O9+O11</f>
        <v>46.2</v>
      </c>
      <c r="P13" s="20" t="n">
        <f aca="false">P8+P9+P11</f>
        <v>148.08</v>
      </c>
      <c r="Q13" s="21" t="e">
        <f aca="false">Q8+#REF!+Q9+Q11</f>
        <v>#REF!</v>
      </c>
    </row>
    <row r="14" customFormat="false" ht="15" hidden="false" customHeight="true" outlineLevel="0" collapsed="false">
      <c r="B14" s="22" t="s">
        <v>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customFormat="false" ht="15" hidden="false" customHeight="false" outlineLevel="0" collapsed="false">
      <c r="A15" s="5"/>
      <c r="B15" s="10" t="n">
        <v>43</v>
      </c>
      <c r="C15" s="11" t="s">
        <v>29</v>
      </c>
      <c r="D15" s="10" t="n">
        <v>100</v>
      </c>
      <c r="E15" s="12" t="n">
        <v>1.42</v>
      </c>
      <c r="F15" s="12" t="n">
        <v>5.08</v>
      </c>
      <c r="G15" s="12" t="n">
        <v>9.02</v>
      </c>
      <c r="H15" s="12" t="n">
        <v>87.4</v>
      </c>
      <c r="I15" s="12" t="n">
        <v>0.03</v>
      </c>
      <c r="J15" s="12" t="n">
        <v>32.45</v>
      </c>
      <c r="K15" s="12" t="n">
        <v>0</v>
      </c>
      <c r="L15" s="12"/>
      <c r="M15" s="12" t="n">
        <v>37.37</v>
      </c>
      <c r="N15" s="12" t="n">
        <v>27.62</v>
      </c>
      <c r="O15" s="12" t="n">
        <v>15.17</v>
      </c>
      <c r="P15" s="12" t="n">
        <v>0.52</v>
      </c>
      <c r="Q15" s="13" t="n">
        <v>17.6</v>
      </c>
    </row>
    <row r="16" customFormat="false" ht="24.75" hidden="false" customHeight="true" outlineLevel="0" collapsed="false">
      <c r="B16" s="10" t="n">
        <v>235</v>
      </c>
      <c r="C16" s="11" t="s">
        <v>60</v>
      </c>
      <c r="D16" s="10" t="n">
        <v>250</v>
      </c>
      <c r="E16" s="12" t="n">
        <v>5</v>
      </c>
      <c r="F16" s="12" t="n">
        <v>5.6</v>
      </c>
      <c r="G16" s="12" t="n">
        <v>17.8</v>
      </c>
      <c r="H16" s="12" t="n">
        <v>134.6</v>
      </c>
      <c r="I16" s="12" t="n">
        <v>0.05</v>
      </c>
      <c r="J16" s="12" t="n">
        <v>1.87</v>
      </c>
      <c r="K16" s="12" t="n">
        <v>15</v>
      </c>
      <c r="L16" s="12" t="n">
        <v>0.1</v>
      </c>
      <c r="M16" s="12" t="n">
        <v>25.5</v>
      </c>
      <c r="N16" s="12" t="n">
        <v>35.62</v>
      </c>
      <c r="O16" s="12" t="n">
        <v>35.62</v>
      </c>
      <c r="P16" s="12" t="n">
        <v>1.62</v>
      </c>
      <c r="Q16" s="23" t="n">
        <v>20.28</v>
      </c>
    </row>
    <row r="17" customFormat="false" ht="14.25" hidden="false" customHeight="true" outlineLevel="0" collapsed="false">
      <c r="A17" s="5"/>
      <c r="B17" s="10" t="n">
        <v>738</v>
      </c>
      <c r="C17" s="11" t="s">
        <v>104</v>
      </c>
      <c r="D17" s="10" t="s">
        <v>32</v>
      </c>
      <c r="E17" s="12" t="n">
        <v>12.12</v>
      </c>
      <c r="F17" s="12" t="n">
        <v>17.4</v>
      </c>
      <c r="G17" s="12" t="n">
        <v>9.85</v>
      </c>
      <c r="H17" s="12" t="n">
        <v>295.64</v>
      </c>
      <c r="I17" s="12" t="n">
        <v>0.04</v>
      </c>
      <c r="J17" s="12" t="n">
        <v>0.32</v>
      </c>
      <c r="K17" s="12" t="n">
        <v>80</v>
      </c>
      <c r="L17" s="12"/>
      <c r="M17" s="12" t="n">
        <v>70</v>
      </c>
      <c r="N17" s="12" t="n">
        <v>132.37</v>
      </c>
      <c r="O17" s="12" t="n">
        <v>19.24</v>
      </c>
      <c r="P17" s="12" t="n">
        <v>1.25</v>
      </c>
      <c r="Q17" s="34" t="n">
        <v>38.92</v>
      </c>
    </row>
    <row r="18" customFormat="false" ht="16.5" hidden="false" customHeight="true" outlineLevel="0" collapsed="false">
      <c r="B18" s="10" t="n">
        <v>694</v>
      </c>
      <c r="C18" s="11" t="s">
        <v>54</v>
      </c>
      <c r="D18" s="32" t="s">
        <v>55</v>
      </c>
      <c r="E18" s="12" t="n">
        <v>4.08</v>
      </c>
      <c r="F18" s="12" t="n">
        <v>6.4</v>
      </c>
      <c r="G18" s="12" t="n">
        <v>27.26</v>
      </c>
      <c r="H18" s="12" t="n">
        <v>200.36</v>
      </c>
      <c r="I18" s="12" t="n">
        <v>0.19</v>
      </c>
      <c r="J18" s="12" t="n">
        <v>24.23</v>
      </c>
      <c r="K18" s="12" t="n">
        <v>34</v>
      </c>
      <c r="L18" s="12"/>
      <c r="M18" s="12" t="n">
        <v>49.31</v>
      </c>
      <c r="N18" s="12" t="n">
        <v>115.47</v>
      </c>
      <c r="O18" s="12" t="n">
        <v>37</v>
      </c>
      <c r="P18" s="12" t="n">
        <v>1.35</v>
      </c>
      <c r="Q18" s="13" t="n">
        <v>15.3</v>
      </c>
    </row>
    <row r="19" customFormat="false" ht="15.75" hidden="false" customHeight="true" outlineLevel="0" collapsed="false">
      <c r="A19" s="5"/>
      <c r="B19" s="10" t="n">
        <v>154</v>
      </c>
      <c r="C19" s="11" t="s">
        <v>43</v>
      </c>
      <c r="D19" s="10" t="n">
        <v>200</v>
      </c>
      <c r="E19" s="12" t="n">
        <v>0.133</v>
      </c>
      <c r="F19" s="12" t="n">
        <v>0.005</v>
      </c>
      <c r="G19" s="12" t="n">
        <v>12.19</v>
      </c>
      <c r="H19" s="12" t="n">
        <v>46.3</v>
      </c>
      <c r="I19" s="12" t="n">
        <v>0.01</v>
      </c>
      <c r="J19" s="12" t="n">
        <v>0</v>
      </c>
      <c r="K19" s="12" t="n">
        <v>0</v>
      </c>
      <c r="L19" s="12" t="n">
        <v>6.4</v>
      </c>
      <c r="M19" s="12" t="n">
        <v>3.2</v>
      </c>
      <c r="N19" s="12" t="n">
        <v>3.6</v>
      </c>
      <c r="O19" s="12" t="n">
        <v>0</v>
      </c>
      <c r="P19" s="12" t="n">
        <v>0.18</v>
      </c>
      <c r="Q19" s="16" t="n">
        <v>7.8</v>
      </c>
    </row>
    <row r="20" customFormat="false" ht="15" hidden="true" customHeight="false" outlineLevel="0" collapsed="false">
      <c r="B20" s="10"/>
      <c r="C20" s="11"/>
      <c r="D20" s="1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3"/>
    </row>
    <row r="21" customFormat="false" ht="15" hidden="false" customHeight="false" outlineLevel="0" collapsed="false">
      <c r="B21" s="10" t="s">
        <v>25</v>
      </c>
      <c r="C21" s="11" t="s">
        <v>35</v>
      </c>
      <c r="D21" s="10" t="n">
        <v>30</v>
      </c>
      <c r="E21" s="12" t="n">
        <v>2.4</v>
      </c>
      <c r="F21" s="12" t="n">
        <v>0.3</v>
      </c>
      <c r="G21" s="12" t="n">
        <v>18.3</v>
      </c>
      <c r="H21" s="12" t="n">
        <v>66.3</v>
      </c>
      <c r="I21" s="12" t="n">
        <v>0.03</v>
      </c>
      <c r="J21" s="12" t="n">
        <v>0</v>
      </c>
      <c r="K21" s="12" t="n">
        <v>0</v>
      </c>
      <c r="L21" s="12" t="n">
        <v>0.8</v>
      </c>
      <c r="M21" s="12" t="n">
        <v>8</v>
      </c>
      <c r="N21" s="12" t="n">
        <v>17</v>
      </c>
      <c r="O21" s="12" t="n">
        <v>6.7</v>
      </c>
      <c r="P21" s="12" t="n">
        <v>1.4</v>
      </c>
      <c r="Q21" s="23"/>
    </row>
    <row r="22" customFormat="false" ht="15" hidden="false" customHeight="false" outlineLevel="0" collapsed="false">
      <c r="A22" s="5"/>
      <c r="B22" s="10" t="s">
        <v>25</v>
      </c>
      <c r="C22" s="11" t="s">
        <v>26</v>
      </c>
      <c r="D22" s="10" t="n">
        <v>30</v>
      </c>
      <c r="E22" s="12" t="n">
        <v>4.05</v>
      </c>
      <c r="F22" s="12" t="n">
        <v>1.95</v>
      </c>
      <c r="G22" s="12" t="n">
        <v>24</v>
      </c>
      <c r="H22" s="12" t="n">
        <v>74.4</v>
      </c>
      <c r="I22" s="12" t="n">
        <v>0.1</v>
      </c>
      <c r="J22" s="12" t="n">
        <v>0</v>
      </c>
      <c r="K22" s="12" t="n">
        <v>0</v>
      </c>
      <c r="L22" s="12" t="n">
        <v>0.6</v>
      </c>
      <c r="M22" s="12" t="n">
        <v>12</v>
      </c>
      <c r="N22" s="12" t="n">
        <v>33</v>
      </c>
      <c r="O22" s="12" t="n">
        <v>6.89</v>
      </c>
      <c r="P22" s="12" t="n">
        <v>1.43</v>
      </c>
      <c r="Q22" s="17" t="n">
        <v>3.5</v>
      </c>
    </row>
    <row r="23" customFormat="false" ht="15" hidden="true" customHeight="false" outlineLevel="0" collapsed="false">
      <c r="B23" s="10"/>
      <c r="C23" s="11"/>
      <c r="D23" s="1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3"/>
    </row>
    <row r="24" customFormat="false" ht="15" hidden="false" customHeight="false" outlineLevel="0" collapsed="false">
      <c r="A24" s="5"/>
      <c r="B24" s="10"/>
      <c r="C24" s="18" t="s">
        <v>27</v>
      </c>
      <c r="D24" s="19" t="n">
        <f aca="false">100+250+150+200+200+30+30</f>
        <v>960</v>
      </c>
      <c r="E24" s="20" t="n">
        <f aca="false">E15+E16+E17+E18+E19+E21+E22</f>
        <v>29.203</v>
      </c>
      <c r="F24" s="20" t="n">
        <f aca="false">F15+F16+F17+F18+F19+F21+F22</f>
        <v>36.735</v>
      </c>
      <c r="G24" s="20" t="n">
        <f aca="false">G15+G16+G17+G18+G19+G21+G22</f>
        <v>118.42</v>
      </c>
      <c r="H24" s="20" t="n">
        <f aca="false">H15+H16+H17+H18+H19+H21+H22</f>
        <v>905</v>
      </c>
      <c r="I24" s="20" t="n">
        <f aca="false">I15+I16+I17+I18+I19+I21+I22</f>
        <v>0.45</v>
      </c>
      <c r="J24" s="20" t="n">
        <f aca="false">J15+J16+J17+J18+J19+J21+J22</f>
        <v>58.87</v>
      </c>
      <c r="K24" s="20" t="n">
        <f aca="false">K15+K16+K17+K18+K19+K21+K22</f>
        <v>129</v>
      </c>
      <c r="L24" s="20" t="n">
        <f aca="false">L15+L16+L17+L18+L19+L21+L22</f>
        <v>7.9</v>
      </c>
      <c r="M24" s="20" t="n">
        <f aca="false">M15+M16+M17+M18+M19+M21+M22</f>
        <v>205.38</v>
      </c>
      <c r="N24" s="20" t="n">
        <f aca="false">N15+N16+N17+N18+N19+N21+N22</f>
        <v>364.68</v>
      </c>
      <c r="O24" s="20" t="n">
        <f aca="false">O15+O16+O17+O18+O19+O21+O22</f>
        <v>120.62</v>
      </c>
      <c r="P24" s="20" t="n">
        <f aca="false">P15+P16+P17+P18+P19+P21+P22</f>
        <v>7.75</v>
      </c>
      <c r="Q24" s="21" t="n">
        <f aca="false">Q15+Q16+Q17+Q18+Q19+Q22</f>
        <v>103.4</v>
      </c>
    </row>
    <row r="25" customFormat="false" ht="15" hidden="false" customHeight="false" outlineLevel="0" collapsed="false">
      <c r="B25" s="10"/>
      <c r="C25" s="18" t="s">
        <v>36</v>
      </c>
      <c r="D25" s="18"/>
      <c r="E25" s="20" t="n">
        <f aca="false">E24+E13</f>
        <v>41.683</v>
      </c>
      <c r="F25" s="20" t="n">
        <f aca="false">F24+F13</f>
        <v>51.285</v>
      </c>
      <c r="G25" s="20" t="n">
        <f aca="false">G24+G13</f>
        <v>249.32</v>
      </c>
      <c r="H25" s="20" t="n">
        <f aca="false">H24+H13</f>
        <v>1511.24</v>
      </c>
      <c r="I25" s="20" t="n">
        <f aca="false">I24+I13</f>
        <v>0.77</v>
      </c>
      <c r="J25" s="20" t="n">
        <f aca="false">J24+J13</f>
        <v>59.54</v>
      </c>
      <c r="K25" s="20" t="n">
        <f aca="false">K24+K13</f>
        <v>129.28</v>
      </c>
      <c r="L25" s="20" t="e">
        <f aca="false">L24+L13</f>
        <v>#REF!</v>
      </c>
      <c r="M25" s="20" t="n">
        <f aca="false">M24+M13</f>
        <v>490.63</v>
      </c>
      <c r="N25" s="20" t="n">
        <f aca="false">N24+N13</f>
        <v>466.64</v>
      </c>
      <c r="O25" s="20" t="n">
        <f aca="false">O24+O13</f>
        <v>166.82</v>
      </c>
      <c r="P25" s="20" t="n">
        <f aca="false">P24+P13</f>
        <v>155.83</v>
      </c>
    </row>
    <row r="26" customFormat="false" ht="15" hidden="false" customHeight="false" outlineLevel="0" collapsed="false">
      <c r="A26" s="5"/>
      <c r="B26" s="19"/>
      <c r="C26" s="18" t="s">
        <v>37</v>
      </c>
      <c r="D26" s="18"/>
      <c r="E26" s="20" t="n">
        <f aca="false">E25/12</f>
        <v>3.47358333333333</v>
      </c>
      <c r="F26" s="20" t="n">
        <f aca="false">F25/12</f>
        <v>4.27375</v>
      </c>
      <c r="G26" s="20" t="n">
        <f aca="false">G25/12</f>
        <v>20.7766666666667</v>
      </c>
      <c r="H26" s="20" t="n">
        <f aca="false">H25/12</f>
        <v>125.936666666667</v>
      </c>
      <c r="I26" s="20" t="n">
        <f aca="false">I25/12</f>
        <v>0.0641666666666667</v>
      </c>
      <c r="J26" s="20" t="n">
        <f aca="false">J25/12</f>
        <v>4.96166666666667</v>
      </c>
      <c r="K26" s="20" t="n">
        <f aca="false">K25/12</f>
        <v>10.7733333333333</v>
      </c>
      <c r="L26" s="20" t="e">
        <f aca="false">L25/12</f>
        <v>#REF!</v>
      </c>
      <c r="M26" s="20" t="n">
        <f aca="false">M25/12</f>
        <v>40.8858333333333</v>
      </c>
      <c r="N26" s="20" t="n">
        <f aca="false">N25/12</f>
        <v>38.8866666666667</v>
      </c>
      <c r="O26" s="20" t="n">
        <f aca="false">O25/12</f>
        <v>13.9016666666667</v>
      </c>
      <c r="P26" s="20" t="n">
        <f aca="false">P25/12</f>
        <v>12.9858333333333</v>
      </c>
    </row>
    <row r="27" customFormat="false" ht="15" hidden="false" customHeight="true" outlineLevel="0" collapsed="false">
      <c r="B27" s="26" t="s">
        <v>38</v>
      </c>
      <c r="C27" s="26"/>
      <c r="D27" s="26"/>
      <c r="E27" s="26"/>
      <c r="F27" s="26"/>
      <c r="G27" s="26"/>
      <c r="H27" s="27" t="n">
        <v>2720</v>
      </c>
      <c r="Q27" s="36" t="e">
        <f aca="false">Q13+Q24</f>
        <v>#REF!</v>
      </c>
      <c r="R27" s="37"/>
    </row>
    <row r="28" customFormat="false" ht="15" hidden="false" customHeight="false" outlineLevel="0" collapsed="false">
      <c r="A28" s="5"/>
      <c r="B28" s="29" t="s">
        <v>39</v>
      </c>
      <c r="C28" s="29"/>
      <c r="D28" s="29"/>
      <c r="E28" s="29"/>
      <c r="F28" s="29"/>
      <c r="G28" s="29"/>
      <c r="H28" s="27" t="n">
        <f aca="false">H13*100/H27</f>
        <v>22.2882352941176</v>
      </c>
    </row>
    <row r="29" customFormat="false" ht="15" hidden="false" customHeight="false" outlineLevel="0" collapsed="false">
      <c r="B29" s="29" t="s">
        <v>40</v>
      </c>
      <c r="C29" s="29"/>
      <c r="D29" s="29"/>
      <c r="E29" s="29"/>
      <c r="F29" s="29"/>
      <c r="G29" s="29"/>
      <c r="H29" s="27" t="n">
        <f aca="false">H24*100/H27</f>
        <v>33.2720588235294</v>
      </c>
    </row>
    <row r="30" customFormat="false" ht="15" hidden="false" customHeight="false" outlineLevel="0" collapsed="false">
      <c r="A30" s="5"/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4:P14"/>
    <mergeCell ref="C25:D25"/>
    <mergeCell ref="C26:D26"/>
    <mergeCell ref="B27:G27"/>
    <mergeCell ref="B28:G28"/>
    <mergeCell ref="B29:G2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30" activeCellId="0" sqref="P30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3" min="3" style="1" width="33.14"/>
    <col collapsed="false" customWidth="true" hidden="false" outlineLevel="0" max="4" min="4" style="1" width="7.42"/>
    <col collapsed="false" customWidth="true" hidden="false" outlineLevel="0" max="5" min="5" style="1" width="7.29"/>
    <col collapsed="false" customWidth="true" hidden="false" outlineLevel="0" max="6" min="6" style="1" width="6.71"/>
    <col collapsed="false" customWidth="true" hidden="false" outlineLevel="0" max="7" min="7" style="1" width="8.71"/>
    <col collapsed="false" customWidth="true" hidden="false" outlineLevel="0" max="8" min="8" style="1" width="7.57"/>
    <col collapsed="false" customWidth="true" hidden="false" outlineLevel="0" max="9" min="9" style="1" width="7"/>
    <col collapsed="false" customWidth="true" hidden="false" outlineLevel="0" max="10" min="10" style="1" width="5.86"/>
    <col collapsed="false" customWidth="true" hidden="false" outlineLevel="0" max="11" min="11" style="1" width="6.85"/>
    <col collapsed="false" customWidth="true" hidden="true" outlineLevel="0" max="12" min="12" style="1" width="7.71"/>
    <col collapsed="false" customWidth="true" hidden="false" outlineLevel="0" max="13" min="13" style="1" width="6.71"/>
    <col collapsed="false" customWidth="true" hidden="false" outlineLevel="0" max="14" min="14" style="1" width="7.57"/>
    <col collapsed="false" customWidth="true" hidden="false" outlineLevel="0" max="15" min="15" style="1" width="7.71"/>
    <col collapsed="false" customWidth="true" hidden="false" outlineLevel="0" max="16" min="16" style="1" width="7.57"/>
    <col collapsed="false" customWidth="true" hidden="true" outlineLevel="0" max="17" min="17" style="1" width="7.16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0.2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105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6.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5" hidden="false" customHeight="true" outlineLevel="0" collapsed="false">
      <c r="B8" s="10" t="n">
        <v>4</v>
      </c>
      <c r="C8" s="11" t="s">
        <v>22</v>
      </c>
      <c r="D8" s="10" t="s">
        <v>23</v>
      </c>
      <c r="E8" s="12" t="n">
        <v>11.17</v>
      </c>
      <c r="F8" s="12" t="n">
        <v>13.49</v>
      </c>
      <c r="G8" s="12" t="n">
        <v>65.04</v>
      </c>
      <c r="H8" s="12" t="n">
        <v>453.2</v>
      </c>
      <c r="I8" s="12" t="n">
        <v>0.25</v>
      </c>
      <c r="J8" s="12" t="n">
        <v>0.66</v>
      </c>
      <c r="K8" s="12" t="n">
        <v>0.13</v>
      </c>
      <c r="L8" s="12"/>
      <c r="M8" s="12" t="n">
        <v>237.55</v>
      </c>
      <c r="N8" s="12" t="n">
        <v>173.6</v>
      </c>
      <c r="O8" s="12" t="n">
        <v>22.46</v>
      </c>
      <c r="P8" s="12" t="n">
        <v>2.26</v>
      </c>
      <c r="Q8" s="13" t="n">
        <v>20.24</v>
      </c>
    </row>
    <row r="9" customFormat="false" ht="15" hidden="true" customHeight="false" outlineLevel="0" collapsed="false">
      <c r="A9" s="5"/>
      <c r="B9" s="10"/>
      <c r="C9" s="11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/>
    </row>
    <row r="10" customFormat="false" ht="15" hidden="false" customHeight="true" outlineLevel="0" collapsed="false">
      <c r="B10" s="10" t="n">
        <v>945</v>
      </c>
      <c r="C10" s="15" t="s">
        <v>106</v>
      </c>
      <c r="D10" s="10" t="n">
        <v>200</v>
      </c>
      <c r="E10" s="12" t="n">
        <v>1.4</v>
      </c>
      <c r="F10" s="12" t="n">
        <v>1.6</v>
      </c>
      <c r="G10" s="12" t="n">
        <v>16.4</v>
      </c>
      <c r="H10" s="12" t="n">
        <v>84.3</v>
      </c>
      <c r="I10" s="12" t="n">
        <v>0.02</v>
      </c>
      <c r="J10" s="12" t="n">
        <v>0</v>
      </c>
      <c r="K10" s="12" t="n">
        <v>0.08</v>
      </c>
      <c r="L10" s="12"/>
      <c r="M10" s="12" t="n">
        <v>33</v>
      </c>
      <c r="N10" s="12" t="n">
        <v>67.5</v>
      </c>
      <c r="O10" s="12" t="n">
        <v>10.5</v>
      </c>
      <c r="P10" s="12" t="n">
        <v>0.4</v>
      </c>
      <c r="Q10" s="16" t="n">
        <v>7.8</v>
      </c>
    </row>
    <row r="11" customFormat="false" ht="15" hidden="false" customHeight="false" outlineLevel="0" collapsed="false">
      <c r="A11" s="5"/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5" hidden="true" customHeight="false" outlineLevel="0" collapsed="false"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customFormat="false" ht="30" hidden="true" customHeight="true" outlineLevel="0" collapsed="false">
      <c r="B13" s="10"/>
      <c r="C13" s="11"/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customFormat="false" ht="15" hidden="false" customHeight="false" outlineLevel="0" collapsed="false">
      <c r="A14" s="5"/>
      <c r="B14" s="15"/>
      <c r="C14" s="18" t="s">
        <v>27</v>
      </c>
      <c r="D14" s="19" t="n">
        <f aca="false">255+40+200+30+30</f>
        <v>555</v>
      </c>
      <c r="E14" s="20" t="n">
        <f aca="false">E8++E11+E10</f>
        <v>16.62</v>
      </c>
      <c r="F14" s="20" t="n">
        <f aca="false">F8++F11+F10</f>
        <v>17.04</v>
      </c>
      <c r="G14" s="20" t="n">
        <f aca="false">G8++G11+G10</f>
        <v>105.44</v>
      </c>
      <c r="H14" s="20" t="n">
        <f aca="false">H8++H11+H10</f>
        <v>611.9</v>
      </c>
      <c r="I14" s="20" t="n">
        <f aca="false">I8++I11+I10</f>
        <v>0.37</v>
      </c>
      <c r="J14" s="20" t="n">
        <f aca="false">J8++J11+J10</f>
        <v>0.66</v>
      </c>
      <c r="K14" s="20" t="n">
        <f aca="false">K8++K11+K10</f>
        <v>0.21</v>
      </c>
      <c r="L14" s="20" t="e">
        <f aca="false">L8+#REF!+L10+#REF!+L11</f>
        <v>#REF!</v>
      </c>
      <c r="M14" s="20" t="n">
        <f aca="false">M8++M11+M10</f>
        <v>282.55</v>
      </c>
      <c r="N14" s="20" t="n">
        <f aca="false">N8++N11+N10</f>
        <v>274.1</v>
      </c>
      <c r="O14" s="20" t="n">
        <f aca="false">O8++O11+O10</f>
        <v>39.85</v>
      </c>
      <c r="P14" s="20" t="n">
        <f aca="false">P8++P11+P10</f>
        <v>4.09</v>
      </c>
      <c r="Q14" s="21" t="e">
        <f aca="false">Q8+#REF!+Q10+#REF!+Q11</f>
        <v>#REF!</v>
      </c>
    </row>
    <row r="15" customFormat="false" ht="15" hidden="false" customHeight="true" outlineLevel="0" collapsed="false">
      <c r="B15" s="22" t="s">
        <v>28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customFormat="false" ht="15" hidden="false" customHeight="false" outlineLevel="0" collapsed="false">
      <c r="A16" s="5"/>
      <c r="B16" s="10" t="n">
        <v>126</v>
      </c>
      <c r="C16" s="11" t="s">
        <v>75</v>
      </c>
      <c r="D16" s="10" t="n">
        <v>100</v>
      </c>
      <c r="E16" s="12" t="n">
        <v>2.35</v>
      </c>
      <c r="F16" s="12" t="n">
        <v>4.6</v>
      </c>
      <c r="G16" s="12" t="n">
        <v>12.33</v>
      </c>
      <c r="H16" s="12" t="n">
        <v>100.1</v>
      </c>
      <c r="I16" s="12" t="n">
        <v>0.03</v>
      </c>
      <c r="J16" s="12" t="n">
        <v>6.72</v>
      </c>
      <c r="K16" s="12" t="n">
        <v>0</v>
      </c>
      <c r="L16" s="12"/>
      <c r="M16" s="12" t="n">
        <v>38.23</v>
      </c>
      <c r="N16" s="12" t="n">
        <v>60.78</v>
      </c>
      <c r="O16" s="12" t="n">
        <v>29.63</v>
      </c>
      <c r="P16" s="12" t="n">
        <v>1.77</v>
      </c>
      <c r="Q16" s="13" t="n">
        <v>17.2</v>
      </c>
    </row>
    <row r="17" customFormat="false" ht="16.5" hidden="false" customHeight="true" outlineLevel="0" collapsed="false">
      <c r="B17" s="10" t="n">
        <v>170</v>
      </c>
      <c r="C17" s="11" t="s">
        <v>30</v>
      </c>
      <c r="D17" s="10" t="n">
        <v>250</v>
      </c>
      <c r="E17" s="12" t="n">
        <v>1.8</v>
      </c>
      <c r="F17" s="12" t="n">
        <v>4.9</v>
      </c>
      <c r="G17" s="12" t="n">
        <v>125.25</v>
      </c>
      <c r="H17" s="12" t="n">
        <v>103.5</v>
      </c>
      <c r="I17" s="12" t="n">
        <v>0.05</v>
      </c>
      <c r="J17" s="12" t="n">
        <v>10.29</v>
      </c>
      <c r="K17" s="12" t="n">
        <v>0</v>
      </c>
      <c r="L17" s="12"/>
      <c r="M17" s="12" t="n">
        <v>44.37</v>
      </c>
      <c r="N17" s="12" t="n">
        <v>56.96</v>
      </c>
      <c r="O17" s="12" t="n">
        <v>26.25</v>
      </c>
      <c r="P17" s="12" t="n">
        <v>1.19</v>
      </c>
      <c r="Q17" s="16" t="n">
        <v>22.52</v>
      </c>
    </row>
    <row r="18" customFormat="false" ht="13.5" hidden="false" customHeight="true" outlineLevel="0" collapsed="false">
      <c r="A18" s="5"/>
      <c r="B18" s="30" t="n">
        <v>6969</v>
      </c>
      <c r="C18" s="11" t="s">
        <v>107</v>
      </c>
      <c r="D18" s="32" t="s">
        <v>32</v>
      </c>
      <c r="E18" s="12" t="n">
        <v>25.1</v>
      </c>
      <c r="F18" s="12" t="n">
        <v>2.02</v>
      </c>
      <c r="G18" s="12" t="n">
        <v>8.95</v>
      </c>
      <c r="H18" s="12" t="n">
        <v>250.8</v>
      </c>
      <c r="I18" s="12" t="n">
        <v>0.04</v>
      </c>
      <c r="J18" s="12" t="n">
        <v>0.32</v>
      </c>
      <c r="K18" s="12" t="n">
        <v>80</v>
      </c>
      <c r="L18" s="12"/>
      <c r="M18" s="12" t="n">
        <v>70</v>
      </c>
      <c r="N18" s="12" t="n">
        <v>132.37</v>
      </c>
      <c r="O18" s="12" t="n">
        <v>19.24</v>
      </c>
      <c r="P18" s="12" t="n">
        <v>1.25</v>
      </c>
      <c r="Q18" s="23" t="n">
        <v>43.24</v>
      </c>
    </row>
    <row r="19" customFormat="false" ht="16.5" hidden="false" customHeight="true" outlineLevel="0" collapsed="false">
      <c r="A19" s="5"/>
      <c r="B19" s="10" t="n">
        <v>336</v>
      </c>
      <c r="C19" s="11" t="s">
        <v>108</v>
      </c>
      <c r="D19" s="10" t="n">
        <v>180</v>
      </c>
      <c r="E19" s="12" t="n">
        <v>3.33</v>
      </c>
      <c r="F19" s="12" t="n">
        <v>7.77</v>
      </c>
      <c r="G19" s="12" t="n">
        <v>41.43</v>
      </c>
      <c r="H19" s="12" t="n">
        <v>254.5</v>
      </c>
      <c r="I19" s="12" t="n">
        <v>0.28</v>
      </c>
      <c r="J19" s="12" t="n">
        <v>37.8</v>
      </c>
      <c r="K19" s="12" t="n">
        <v>37.8</v>
      </c>
      <c r="L19" s="12"/>
      <c r="M19" s="12" t="n">
        <v>26.35</v>
      </c>
      <c r="N19" s="12" t="n">
        <v>143.5</v>
      </c>
      <c r="O19" s="12" t="n">
        <v>52.78</v>
      </c>
      <c r="P19" s="12" t="n">
        <v>2.08</v>
      </c>
      <c r="Q19" s="16" t="n">
        <v>13.7</v>
      </c>
    </row>
    <row r="20" customFormat="false" ht="16.5" hidden="false" customHeight="true" outlineLevel="0" collapsed="false">
      <c r="B20" s="10" t="n">
        <v>924</v>
      </c>
      <c r="C20" s="11" t="s">
        <v>34</v>
      </c>
      <c r="D20" s="10" t="n">
        <v>200</v>
      </c>
      <c r="E20" s="12" t="n">
        <v>0.04</v>
      </c>
      <c r="F20" s="12" t="n">
        <v>0</v>
      </c>
      <c r="G20" s="12" t="n">
        <v>24.76</v>
      </c>
      <c r="H20" s="12" t="n">
        <v>94.2</v>
      </c>
      <c r="I20" s="12" t="n">
        <v>0.01</v>
      </c>
      <c r="J20" s="12" t="n">
        <v>1.08</v>
      </c>
      <c r="K20" s="12" t="n">
        <v>0</v>
      </c>
      <c r="L20" s="12"/>
      <c r="M20" s="12" t="n">
        <v>6.4</v>
      </c>
      <c r="N20" s="12" t="n">
        <v>3.6</v>
      </c>
      <c r="O20" s="12" t="n">
        <v>0</v>
      </c>
      <c r="P20" s="12" t="n">
        <v>0.18</v>
      </c>
      <c r="Q20" s="16" t="n">
        <v>3.5</v>
      </c>
    </row>
    <row r="21" customFormat="false" ht="15" hidden="true" customHeight="false" outlineLevel="0" collapsed="false">
      <c r="B21" s="10"/>
      <c r="C21" s="11"/>
      <c r="D21" s="1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6"/>
    </row>
    <row r="22" customFormat="false" ht="15" hidden="false" customHeight="false" outlineLevel="0" collapsed="false">
      <c r="B22" s="10" t="s">
        <v>25</v>
      </c>
      <c r="C22" s="11" t="s">
        <v>35</v>
      </c>
      <c r="D22" s="10" t="n">
        <v>30</v>
      </c>
      <c r="E22" s="12" t="n">
        <v>2.4</v>
      </c>
      <c r="F22" s="12" t="n">
        <v>0.3</v>
      </c>
      <c r="G22" s="12" t="n">
        <v>18.3</v>
      </c>
      <c r="H22" s="12" t="n">
        <v>66.3</v>
      </c>
      <c r="I22" s="12" t="n">
        <v>0.03</v>
      </c>
      <c r="J22" s="12" t="n">
        <v>0</v>
      </c>
      <c r="K22" s="12" t="n">
        <v>0</v>
      </c>
      <c r="L22" s="12" t="n">
        <v>0.8</v>
      </c>
      <c r="M22" s="12" t="n">
        <v>8</v>
      </c>
      <c r="N22" s="12" t="n">
        <v>17</v>
      </c>
      <c r="O22" s="12" t="n">
        <v>6.7</v>
      </c>
      <c r="P22" s="12" t="n">
        <v>1.4</v>
      </c>
      <c r="Q22" s="16"/>
    </row>
    <row r="23" customFormat="false" ht="16.5" hidden="false" customHeight="true" outlineLevel="0" collapsed="false">
      <c r="B23" s="10" t="s">
        <v>25</v>
      </c>
      <c r="C23" s="11" t="s">
        <v>26</v>
      </c>
      <c r="D23" s="10" t="n">
        <v>30</v>
      </c>
      <c r="E23" s="12" t="n">
        <v>4.05</v>
      </c>
      <c r="F23" s="12" t="n">
        <v>1.95</v>
      </c>
      <c r="G23" s="12" t="n">
        <v>24</v>
      </c>
      <c r="H23" s="12" t="n">
        <v>74.4</v>
      </c>
      <c r="I23" s="12" t="n">
        <v>0.1</v>
      </c>
      <c r="J23" s="12" t="n">
        <v>0</v>
      </c>
      <c r="K23" s="12" t="n">
        <v>0</v>
      </c>
      <c r="L23" s="12" t="n">
        <v>0.6</v>
      </c>
      <c r="M23" s="12" t="n">
        <v>12</v>
      </c>
      <c r="N23" s="12" t="n">
        <v>33</v>
      </c>
      <c r="O23" s="12" t="n">
        <v>6.89</v>
      </c>
      <c r="P23" s="12" t="n">
        <v>1.43</v>
      </c>
      <c r="Q23" s="17" t="n">
        <v>3.5</v>
      </c>
    </row>
    <row r="24" customFormat="false" ht="15" hidden="false" customHeight="false" outlineLevel="0" collapsed="false">
      <c r="A24" s="5"/>
      <c r="B24" s="10"/>
      <c r="C24" s="18" t="s">
        <v>27</v>
      </c>
      <c r="D24" s="19" t="n">
        <f aca="false">100+250+150+180+200+30+30</f>
        <v>940</v>
      </c>
      <c r="E24" s="20" t="n">
        <f aca="false">E16+E17+E18+E19+E20+E22+E23</f>
        <v>39.07</v>
      </c>
      <c r="F24" s="20" t="n">
        <f aca="false">F16+F17+F18+F19+F20+F22+F23</f>
        <v>21.54</v>
      </c>
      <c r="G24" s="20" t="n">
        <f aca="false">G16+G17+G18+G19+G20+G22+G23</f>
        <v>255.02</v>
      </c>
      <c r="H24" s="20" t="n">
        <f aca="false">H16+H17+H18+H19+H20+H22+H23</f>
        <v>943.8</v>
      </c>
      <c r="I24" s="20" t="n">
        <f aca="false">I16+I17+I18+I19+I20+I22+I23</f>
        <v>0.54</v>
      </c>
      <c r="J24" s="20" t="n">
        <f aca="false">J16+J17+J18+J19+J20+J22+J23</f>
        <v>56.21</v>
      </c>
      <c r="K24" s="20" t="n">
        <f aca="false">K16+K17+K18+K19+K20+K22+K23</f>
        <v>117.8</v>
      </c>
      <c r="L24" s="20" t="n">
        <f aca="false">L16+L17+L18+L19+L20+L22+L23</f>
        <v>1.4</v>
      </c>
      <c r="M24" s="20" t="n">
        <f aca="false">M16+M17+M18+M19+M20+M22+M23</f>
        <v>205.35</v>
      </c>
      <c r="N24" s="20" t="n">
        <f aca="false">N16+N17+N18+N19+N20+N22+N23</f>
        <v>447.21</v>
      </c>
      <c r="O24" s="20" t="n">
        <f aca="false">O16+O17+O18+O19+O20+O22+O23</f>
        <v>141.49</v>
      </c>
      <c r="P24" s="20" t="n">
        <f aca="false">P16+P17+P18+P19+P20+P22+P23</f>
        <v>9.3</v>
      </c>
      <c r="Q24" s="21" t="n">
        <f aca="false">Q16+Q17+Q18+Q19+Q20+Q22+Q23</f>
        <v>103.66</v>
      </c>
    </row>
    <row r="25" customFormat="false" ht="15" hidden="false" customHeight="false" outlineLevel="0" collapsed="false">
      <c r="B25" s="10"/>
      <c r="C25" s="18" t="s">
        <v>36</v>
      </c>
      <c r="D25" s="18"/>
      <c r="E25" s="20" t="n">
        <f aca="false">E14+E24</f>
        <v>55.69</v>
      </c>
      <c r="F25" s="20" t="n">
        <f aca="false">F14+F24</f>
        <v>38.58</v>
      </c>
      <c r="G25" s="20" t="n">
        <f aca="false">G14+G24</f>
        <v>360.46</v>
      </c>
      <c r="H25" s="20" t="n">
        <f aca="false">H14+H24</f>
        <v>1555.7</v>
      </c>
      <c r="I25" s="20" t="n">
        <f aca="false">I14+I24</f>
        <v>0.91</v>
      </c>
      <c r="J25" s="20" t="n">
        <f aca="false">J14+J24</f>
        <v>56.87</v>
      </c>
      <c r="K25" s="20" t="n">
        <f aca="false">K14+K24</f>
        <v>118.01</v>
      </c>
      <c r="L25" s="20" t="e">
        <f aca="false">L14+L24</f>
        <v>#REF!</v>
      </c>
      <c r="M25" s="20" t="n">
        <f aca="false">M14+M24</f>
        <v>487.9</v>
      </c>
      <c r="N25" s="20" t="n">
        <f aca="false">N14+N24</f>
        <v>721.31</v>
      </c>
      <c r="O25" s="20" t="n">
        <f aca="false">O14+O24</f>
        <v>181.34</v>
      </c>
      <c r="P25" s="20" t="n">
        <f aca="false">P14+P24</f>
        <v>13.39</v>
      </c>
    </row>
    <row r="26" customFormat="false" ht="15" hidden="false" customHeight="false" outlineLevel="0" collapsed="false">
      <c r="A26" s="5"/>
      <c r="B26" s="24"/>
      <c r="C26" s="18" t="s">
        <v>37</v>
      </c>
      <c r="D26" s="18"/>
      <c r="E26" s="20" t="n">
        <f aca="false">E25/12</f>
        <v>4.64083333333333</v>
      </c>
      <c r="F26" s="20" t="n">
        <f aca="false">F25/12</f>
        <v>3.215</v>
      </c>
      <c r="G26" s="20" t="n">
        <f aca="false">G25/12</f>
        <v>30.0383333333333</v>
      </c>
      <c r="H26" s="20" t="n">
        <f aca="false">H25/12</f>
        <v>129.641666666667</v>
      </c>
      <c r="I26" s="20" t="n">
        <f aca="false">I25/12</f>
        <v>0.0758333333333333</v>
      </c>
      <c r="J26" s="20" t="n">
        <f aca="false">J25/12</f>
        <v>4.73916666666667</v>
      </c>
      <c r="K26" s="20" t="n">
        <f aca="false">K25/12</f>
        <v>9.83416666666667</v>
      </c>
      <c r="L26" s="20" t="e">
        <f aca="false">L25/12</f>
        <v>#REF!</v>
      </c>
      <c r="M26" s="20" t="n">
        <f aca="false">M25/12</f>
        <v>40.6583333333333</v>
      </c>
      <c r="N26" s="20" t="n">
        <f aca="false">N25/12</f>
        <v>60.1091666666667</v>
      </c>
      <c r="O26" s="20" t="n">
        <f aca="false">O25/12</f>
        <v>15.1116666666667</v>
      </c>
      <c r="P26" s="20" t="n">
        <f aca="false">P25/12</f>
        <v>1.11583333333333</v>
      </c>
      <c r="R26" s="37"/>
    </row>
    <row r="27" customFormat="false" ht="15" hidden="false" customHeight="true" outlineLevel="0" collapsed="false">
      <c r="B27" s="26" t="s">
        <v>38</v>
      </c>
      <c r="C27" s="26"/>
      <c r="D27" s="26"/>
      <c r="E27" s="26"/>
      <c r="F27" s="26"/>
      <c r="G27" s="26"/>
      <c r="H27" s="27" t="n">
        <v>2720</v>
      </c>
      <c r="Q27" s="36" t="e">
        <f aca="false">Q14+Q24</f>
        <v>#REF!</v>
      </c>
    </row>
    <row r="28" customFormat="false" ht="15" hidden="false" customHeight="false" outlineLevel="0" collapsed="false">
      <c r="A28" s="5"/>
      <c r="B28" s="29" t="s">
        <v>39</v>
      </c>
      <c r="C28" s="29"/>
      <c r="D28" s="29"/>
      <c r="E28" s="29"/>
      <c r="F28" s="29"/>
      <c r="G28" s="29"/>
      <c r="H28" s="27" t="n">
        <f aca="false">H14*100/H27</f>
        <v>22.4963235294118</v>
      </c>
    </row>
    <row r="29" customFormat="false" ht="15" hidden="false" customHeight="false" outlineLevel="0" collapsed="false">
      <c r="B29" s="29" t="s">
        <v>40</v>
      </c>
      <c r="C29" s="29"/>
      <c r="D29" s="29"/>
      <c r="E29" s="29"/>
      <c r="F29" s="29"/>
      <c r="G29" s="29"/>
      <c r="H29" s="27" t="n">
        <f aca="false">H24*100/H27</f>
        <v>34.6985294117647</v>
      </c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5:P15"/>
    <mergeCell ref="C25:D25"/>
    <mergeCell ref="C26:D26"/>
    <mergeCell ref="B27:G27"/>
    <mergeCell ref="B28:G28"/>
    <mergeCell ref="B29:G2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B3" activeCellId="0" sqref="B3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.29"/>
    <col collapsed="false" customWidth="true" hidden="false" outlineLevel="0" max="3" min="3" style="1" width="32.42"/>
    <col collapsed="false" customWidth="true" hidden="false" outlineLevel="0" max="4" min="4" style="1" width="7.42"/>
    <col collapsed="false" customWidth="true" hidden="false" outlineLevel="0" max="5" min="5" style="1" width="7.57"/>
    <col collapsed="false" customWidth="true" hidden="false" outlineLevel="0" max="6" min="6" style="1" width="7.16"/>
    <col collapsed="false" customWidth="true" hidden="false" outlineLevel="0" max="7" min="7" style="1" width="8.71"/>
    <col collapsed="false" customWidth="true" hidden="false" outlineLevel="0" max="8" min="8" style="1" width="8.15"/>
    <col collapsed="false" customWidth="true" hidden="false" outlineLevel="0" max="9" min="9" style="1" width="6.71"/>
    <col collapsed="false" customWidth="true" hidden="false" outlineLevel="0" max="10" min="10" style="1" width="6.14"/>
    <col collapsed="false" customWidth="true" hidden="false" outlineLevel="0" max="11" min="11" style="1" width="7.16"/>
    <col collapsed="false" customWidth="true" hidden="true" outlineLevel="0" max="12" min="12" style="1" width="7.42"/>
    <col collapsed="false" customWidth="true" hidden="false" outlineLevel="0" max="13" min="13" style="1" width="7.57"/>
    <col collapsed="false" customWidth="true" hidden="false" outlineLevel="0" max="14" min="14" style="1" width="8"/>
    <col collapsed="false" customWidth="true" hidden="false" outlineLevel="0" max="15" min="15" style="1" width="7.16"/>
    <col collapsed="false" customWidth="true" hidden="false" outlineLevel="0" max="16" min="16" style="1" width="6.85"/>
    <col collapsed="false" customWidth="true" hidden="true" outlineLevel="0" max="17" min="17" style="1" width="7.29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8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41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7.2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3.5" hidden="false" customHeight="true" outlineLevel="0" collapsed="false">
      <c r="B8" s="30" t="n">
        <v>4</v>
      </c>
      <c r="C8" s="11" t="s">
        <v>42</v>
      </c>
      <c r="D8" s="30" t="s">
        <v>23</v>
      </c>
      <c r="E8" s="31" t="n">
        <v>7.03</v>
      </c>
      <c r="F8" s="31" t="n">
        <v>11</v>
      </c>
      <c r="G8" s="31" t="n">
        <v>90.5</v>
      </c>
      <c r="H8" s="31" t="n">
        <v>447.54</v>
      </c>
      <c r="I8" s="31" t="n">
        <v>0.2</v>
      </c>
      <c r="J8" s="31" t="n">
        <v>0.67</v>
      </c>
      <c r="K8" s="31" t="n">
        <v>0.2</v>
      </c>
      <c r="L8" s="31"/>
      <c r="M8" s="31" t="n">
        <v>240.25</v>
      </c>
      <c r="N8" s="31" t="n">
        <v>1.46</v>
      </c>
      <c r="O8" s="31" t="n">
        <v>28.81</v>
      </c>
      <c r="P8" s="31" t="n">
        <v>146.25</v>
      </c>
      <c r="Q8" s="16" t="n">
        <v>25.18</v>
      </c>
    </row>
    <row r="9" customFormat="false" ht="15" hidden="true" customHeight="false" outlineLevel="0" collapsed="false">
      <c r="A9" s="5"/>
      <c r="B9" s="10"/>
      <c r="C9" s="11"/>
      <c r="D9" s="3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/>
    </row>
    <row r="10" customFormat="false" ht="15" hidden="true" customHeight="false" outlineLevel="0" collapsed="false">
      <c r="A10" s="5"/>
      <c r="B10" s="10"/>
      <c r="C10" s="11"/>
      <c r="D10" s="3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6"/>
    </row>
    <row r="11" customFormat="false" ht="15" hidden="false" customHeight="false" outlineLevel="0" collapsed="false">
      <c r="B11" s="10" t="n">
        <v>154</v>
      </c>
      <c r="C11" s="11" t="s">
        <v>43</v>
      </c>
      <c r="D11" s="10" t="n">
        <v>200</v>
      </c>
      <c r="E11" s="12" t="n">
        <v>0.133</v>
      </c>
      <c r="F11" s="12" t="n">
        <v>0.005</v>
      </c>
      <c r="G11" s="12" t="n">
        <v>12.19</v>
      </c>
      <c r="H11" s="12" t="n">
        <v>46.3</v>
      </c>
      <c r="I11" s="12" t="n">
        <v>0.01</v>
      </c>
      <c r="J11" s="12" t="n">
        <v>0</v>
      </c>
      <c r="K11" s="12" t="n">
        <v>0</v>
      </c>
      <c r="L11" s="12" t="n">
        <v>6.4</v>
      </c>
      <c r="M11" s="12" t="n">
        <v>3.2</v>
      </c>
      <c r="N11" s="12" t="n">
        <v>3.6</v>
      </c>
      <c r="O11" s="12" t="n">
        <v>0</v>
      </c>
      <c r="P11" s="12" t="n">
        <v>0.18</v>
      </c>
      <c r="Q11" s="16" t="n">
        <v>3.5</v>
      </c>
    </row>
    <row r="12" customFormat="false" ht="15" hidden="true" customHeight="false" outlineLevel="0" collapsed="false">
      <c r="A12" s="5"/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6"/>
    </row>
    <row r="13" customFormat="false" ht="15" hidden="true" customHeight="false" outlineLevel="0" collapsed="false">
      <c r="A13" s="5"/>
      <c r="B13" s="10"/>
      <c r="C13" s="11"/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6"/>
    </row>
    <row r="14" customFormat="false" ht="15" hidden="false" customHeight="false" outlineLevel="0" collapsed="false">
      <c r="A14" s="5"/>
      <c r="B14" s="10" t="s">
        <v>25</v>
      </c>
      <c r="C14" s="11" t="s">
        <v>26</v>
      </c>
      <c r="D14" s="10" t="n">
        <v>30</v>
      </c>
      <c r="E14" s="12" t="n">
        <v>4.05</v>
      </c>
      <c r="F14" s="12" t="n">
        <v>1.95</v>
      </c>
      <c r="G14" s="12" t="n">
        <v>24</v>
      </c>
      <c r="H14" s="12" t="n">
        <v>74.4</v>
      </c>
      <c r="I14" s="12" t="n">
        <v>0.1</v>
      </c>
      <c r="J14" s="12" t="n">
        <v>0</v>
      </c>
      <c r="K14" s="12" t="n">
        <v>0</v>
      </c>
      <c r="L14" s="12" t="n">
        <v>0.6</v>
      </c>
      <c r="M14" s="12" t="n">
        <v>12</v>
      </c>
      <c r="N14" s="12" t="n">
        <v>33</v>
      </c>
      <c r="O14" s="12" t="n">
        <v>6.89</v>
      </c>
      <c r="P14" s="12" t="n">
        <v>1.43</v>
      </c>
      <c r="Q14" s="17" t="n">
        <v>3.5</v>
      </c>
    </row>
    <row r="15" customFormat="false" ht="15" hidden="true" customHeight="false" outlineLevel="0" collapsed="false">
      <c r="B15" s="10"/>
      <c r="C15" s="11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6"/>
    </row>
    <row r="16" customFormat="false" ht="15" hidden="false" customHeight="false" outlineLevel="0" collapsed="false">
      <c r="A16" s="5"/>
      <c r="B16" s="10"/>
      <c r="C16" s="33" t="s">
        <v>27</v>
      </c>
      <c r="D16" s="19" t="n">
        <f aca="false">255+200+30</f>
        <v>485</v>
      </c>
      <c r="E16" s="20" t="n">
        <f aca="false">E8+E11+E14</f>
        <v>11.213</v>
      </c>
      <c r="F16" s="20" t="n">
        <f aca="false">F8+F11+F14</f>
        <v>12.955</v>
      </c>
      <c r="G16" s="20" t="n">
        <f aca="false">G8+G11+G14</f>
        <v>126.69</v>
      </c>
      <c r="H16" s="20" t="n">
        <f aca="false">H8+H11+H14</f>
        <v>568.24</v>
      </c>
      <c r="I16" s="20" t="n">
        <f aca="false">I8+I11+I14</f>
        <v>0.31</v>
      </c>
      <c r="J16" s="20" t="n">
        <f aca="false">J8+J11+J14</f>
        <v>0.67</v>
      </c>
      <c r="K16" s="20" t="n">
        <f aca="false">K8+K11+K14</f>
        <v>0.2</v>
      </c>
      <c r="L16" s="20" t="e">
        <f aca="false">L8+#REF!+L11+L14</f>
        <v>#REF!</v>
      </c>
      <c r="M16" s="20" t="n">
        <f aca="false">M8+M11+M14</f>
        <v>255.45</v>
      </c>
      <c r="N16" s="20" t="n">
        <f aca="false">N8+N11+N14</f>
        <v>38.06</v>
      </c>
      <c r="O16" s="20" t="n">
        <f aca="false">O8+O11+O14</f>
        <v>35.7</v>
      </c>
      <c r="P16" s="20" t="n">
        <f aca="false">P8+P11+P14</f>
        <v>147.86</v>
      </c>
      <c r="Q16" s="21" t="e">
        <f aca="false">Q8+#REF!+Q11+Q14</f>
        <v>#REF!</v>
      </c>
    </row>
    <row r="17" customFormat="false" ht="15" hidden="false" customHeight="true" outlineLevel="0" collapsed="false">
      <c r="B17" s="22" t="s">
        <v>28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customFormat="false" ht="15" hidden="false" customHeight="false" outlineLevel="0" collapsed="false">
      <c r="A18" s="5"/>
      <c r="B18" s="10" t="n">
        <v>126</v>
      </c>
      <c r="C18" s="11" t="s">
        <v>44</v>
      </c>
      <c r="D18" s="10" t="n">
        <v>100</v>
      </c>
      <c r="E18" s="12" t="n">
        <v>2.2</v>
      </c>
      <c r="F18" s="12" t="n">
        <v>4.6</v>
      </c>
      <c r="G18" s="12" t="n">
        <v>10.88</v>
      </c>
      <c r="H18" s="12" t="n">
        <v>93.7</v>
      </c>
      <c r="I18" s="12" t="n">
        <v>0.05</v>
      </c>
      <c r="J18" s="12" t="n">
        <v>5.12</v>
      </c>
      <c r="K18" s="12" t="n">
        <v>0</v>
      </c>
      <c r="L18" s="12"/>
      <c r="M18" s="12" t="n">
        <v>30.63</v>
      </c>
      <c r="N18" s="12" t="n">
        <v>70</v>
      </c>
      <c r="O18" s="12" t="n">
        <v>41.28</v>
      </c>
      <c r="P18" s="12" t="n">
        <v>1.22</v>
      </c>
      <c r="Q18" s="16" t="n">
        <v>13.7</v>
      </c>
    </row>
    <row r="19" customFormat="false" ht="15" hidden="false" customHeight="false" outlineLevel="0" collapsed="false">
      <c r="B19" s="10" t="n">
        <v>197</v>
      </c>
      <c r="C19" s="11" t="s">
        <v>45</v>
      </c>
      <c r="D19" s="10" t="n">
        <v>250</v>
      </c>
      <c r="E19" s="12" t="n">
        <v>2.1</v>
      </c>
      <c r="F19" s="12" t="n">
        <v>5.11</v>
      </c>
      <c r="G19" s="12" t="n">
        <v>16.59</v>
      </c>
      <c r="H19" s="12" t="n">
        <v>125.75</v>
      </c>
      <c r="I19" s="12" t="n">
        <v>0.1</v>
      </c>
      <c r="J19" s="12" t="n">
        <v>7.54</v>
      </c>
      <c r="K19" s="12" t="n">
        <v>0</v>
      </c>
      <c r="L19" s="12"/>
      <c r="M19" s="12" t="n">
        <v>26.45</v>
      </c>
      <c r="N19" s="12" t="n">
        <v>71.95</v>
      </c>
      <c r="O19" s="12" t="n">
        <v>25.9</v>
      </c>
      <c r="P19" s="12" t="n">
        <v>0.97</v>
      </c>
      <c r="Q19" s="23" t="n">
        <v>12.3</v>
      </c>
    </row>
    <row r="20" customFormat="false" ht="17.25" hidden="false" customHeight="true" outlineLevel="0" collapsed="false">
      <c r="A20" s="5"/>
      <c r="B20" s="30" t="n">
        <v>436</v>
      </c>
      <c r="C20" s="11" t="s">
        <v>46</v>
      </c>
      <c r="D20" s="32" t="s">
        <v>47</v>
      </c>
      <c r="E20" s="12" t="n">
        <v>33.26</v>
      </c>
      <c r="F20" s="12" t="n">
        <v>9.02</v>
      </c>
      <c r="G20" s="12" t="n">
        <v>26.53</v>
      </c>
      <c r="H20" s="12" t="n">
        <v>406.2</v>
      </c>
      <c r="I20" s="12" t="n">
        <v>0.26</v>
      </c>
      <c r="J20" s="12" t="n">
        <v>10.74</v>
      </c>
      <c r="K20" s="12" t="n">
        <v>29</v>
      </c>
      <c r="L20" s="12"/>
      <c r="M20" s="12" t="n">
        <v>37.58</v>
      </c>
      <c r="N20" s="12" t="n">
        <v>407.2</v>
      </c>
      <c r="O20" s="12" t="n">
        <v>79.38</v>
      </c>
      <c r="P20" s="12" t="n">
        <v>4.86</v>
      </c>
      <c r="Q20" s="34" t="n">
        <v>38.92</v>
      </c>
    </row>
    <row r="21" customFormat="false" ht="15" hidden="true" customHeight="false" outlineLevel="0" collapsed="false">
      <c r="A21" s="5"/>
      <c r="B21" s="10"/>
      <c r="C21" s="11"/>
      <c r="D21" s="3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6" t="n">
        <v>28.5</v>
      </c>
    </row>
    <row r="22" customFormat="false" ht="15" hidden="false" customHeight="false" outlineLevel="0" collapsed="false">
      <c r="B22" s="10" t="n">
        <v>924</v>
      </c>
      <c r="C22" s="11" t="s">
        <v>48</v>
      </c>
      <c r="D22" s="10" t="n">
        <v>200</v>
      </c>
      <c r="E22" s="12" t="n">
        <v>0.3</v>
      </c>
      <c r="F22" s="12" t="n">
        <v>0.1</v>
      </c>
      <c r="G22" s="12" t="n">
        <v>37</v>
      </c>
      <c r="H22" s="12" t="n">
        <v>138.6</v>
      </c>
      <c r="I22" s="12" t="n">
        <v>0</v>
      </c>
      <c r="J22" s="12" t="n">
        <v>3</v>
      </c>
      <c r="K22" s="12" t="n">
        <v>0</v>
      </c>
      <c r="L22" s="12"/>
      <c r="M22" s="12" t="n">
        <v>22</v>
      </c>
      <c r="N22" s="12" t="n">
        <v>22</v>
      </c>
      <c r="O22" s="12" t="n">
        <v>0</v>
      </c>
      <c r="P22" s="12" t="n">
        <v>0</v>
      </c>
      <c r="Q22" s="16" t="n">
        <v>3.5</v>
      </c>
    </row>
    <row r="23" customFormat="false" ht="15" hidden="true" customHeight="false" outlineLevel="0" collapsed="false">
      <c r="A23" s="5"/>
      <c r="B23" s="10"/>
      <c r="C23" s="11"/>
      <c r="D23" s="1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4"/>
    </row>
    <row r="24" customFormat="false" ht="15" hidden="true" customHeight="false" outlineLevel="0" collapsed="false">
      <c r="B24" s="10"/>
      <c r="C24" s="11"/>
      <c r="D24" s="1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/>
    </row>
    <row r="25" customFormat="false" ht="15" hidden="true" customHeight="false" outlineLevel="0" collapsed="false">
      <c r="A25" s="5"/>
      <c r="B25" s="10"/>
      <c r="C25" s="11"/>
      <c r="D25" s="1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35"/>
    </row>
    <row r="26" customFormat="false" ht="15" hidden="false" customHeight="false" outlineLevel="0" collapsed="false">
      <c r="A26" s="5"/>
      <c r="B26" s="10" t="s">
        <v>25</v>
      </c>
      <c r="C26" s="11" t="s">
        <v>35</v>
      </c>
      <c r="D26" s="10" t="n">
        <v>30</v>
      </c>
      <c r="E26" s="12" t="n">
        <v>2.4</v>
      </c>
      <c r="F26" s="12" t="n">
        <v>0.3</v>
      </c>
      <c r="G26" s="12" t="n">
        <v>18.3</v>
      </c>
      <c r="H26" s="12" t="n">
        <v>66.3</v>
      </c>
      <c r="I26" s="12" t="n">
        <v>0.03</v>
      </c>
      <c r="J26" s="12" t="n">
        <v>0</v>
      </c>
      <c r="K26" s="12" t="n">
        <v>0</v>
      </c>
      <c r="L26" s="12" t="n">
        <v>0.8</v>
      </c>
      <c r="M26" s="12" t="n">
        <v>8</v>
      </c>
      <c r="N26" s="12" t="n">
        <v>17</v>
      </c>
      <c r="O26" s="12" t="n">
        <v>6.7</v>
      </c>
      <c r="P26" s="12" t="n">
        <v>1.4</v>
      </c>
      <c r="Q26" s="35"/>
    </row>
    <row r="27" customFormat="false" ht="15.75" hidden="false" customHeight="true" outlineLevel="0" collapsed="false">
      <c r="B27" s="10" t="s">
        <v>25</v>
      </c>
      <c r="C27" s="11" t="s">
        <v>26</v>
      </c>
      <c r="D27" s="10" t="n">
        <v>30</v>
      </c>
      <c r="E27" s="12" t="n">
        <v>4.05</v>
      </c>
      <c r="F27" s="12" t="n">
        <v>1.95</v>
      </c>
      <c r="G27" s="12" t="n">
        <v>24</v>
      </c>
      <c r="H27" s="12" t="n">
        <v>74.4</v>
      </c>
      <c r="I27" s="12" t="n">
        <v>0.1</v>
      </c>
      <c r="J27" s="12" t="n">
        <v>0</v>
      </c>
      <c r="K27" s="12" t="n">
        <v>0</v>
      </c>
      <c r="L27" s="12" t="n">
        <v>0.6</v>
      </c>
      <c r="M27" s="12" t="n">
        <v>12</v>
      </c>
      <c r="N27" s="12" t="n">
        <v>33</v>
      </c>
      <c r="O27" s="12" t="n">
        <v>6.89</v>
      </c>
      <c r="P27" s="12" t="n">
        <v>1.43</v>
      </c>
      <c r="Q27" s="17" t="n">
        <v>3.5</v>
      </c>
    </row>
    <row r="28" customFormat="false" ht="15" hidden="false" customHeight="false" outlineLevel="0" collapsed="false">
      <c r="A28" s="5"/>
      <c r="B28" s="15"/>
      <c r="C28" s="18" t="s">
        <v>27</v>
      </c>
      <c r="D28" s="19" t="n">
        <f aca="false">100+250+100+190+200+30+30</f>
        <v>900</v>
      </c>
      <c r="E28" s="20" t="n">
        <f aca="false">E18+E19+E20+E21+E22+E26+E27</f>
        <v>44.31</v>
      </c>
      <c r="F28" s="20" t="n">
        <f aca="false">F18+F19+F20+F21+F22+F26+F27</f>
        <v>21.08</v>
      </c>
      <c r="G28" s="20" t="n">
        <f aca="false">G18+G19+G20+G21+G22+G26+G27</f>
        <v>133.3</v>
      </c>
      <c r="H28" s="20" t="n">
        <f aca="false">H18+H19+H20+H21+H22+H26+H27</f>
        <v>904.95</v>
      </c>
      <c r="I28" s="20" t="n">
        <f aca="false">I18+I19+I20+I21+I22+I26+I27</f>
        <v>0.54</v>
      </c>
      <c r="J28" s="20" t="n">
        <f aca="false">J18+J19+J20+J21+J22+J26+J27</f>
        <v>26.4</v>
      </c>
      <c r="K28" s="20" t="n">
        <f aca="false">K18+K19+K20+K21+K22+K26+K27</f>
        <v>29</v>
      </c>
      <c r="L28" s="20" t="n">
        <f aca="false">L18+L19+L20+L21+L22+L26+L27</f>
        <v>1.4</v>
      </c>
      <c r="M28" s="20" t="n">
        <f aca="false">M18+M19+M20+M21+M22+M26+M27</f>
        <v>136.66</v>
      </c>
      <c r="N28" s="20" t="n">
        <f aca="false">N18+N19+N20+N21+N22+N26+N27</f>
        <v>621.15</v>
      </c>
      <c r="O28" s="20" t="n">
        <f aca="false">O18+O19+O20+O21+O22+O26+O27</f>
        <v>160.15</v>
      </c>
      <c r="P28" s="20" t="n">
        <f aca="false">P18+P19+P20+P21+P22+P26+P27</f>
        <v>9.88</v>
      </c>
      <c r="Q28" s="21" t="n">
        <f aca="false">Q18+Q19+Q20+Q21+Q22+Q27</f>
        <v>100.42</v>
      </c>
    </row>
    <row r="29" customFormat="false" ht="15" hidden="false" customHeight="false" outlineLevel="0" collapsed="false">
      <c r="B29" s="15"/>
      <c r="C29" s="18" t="s">
        <v>36</v>
      </c>
      <c r="D29" s="18"/>
      <c r="E29" s="20" t="n">
        <f aca="false">E28+E16</f>
        <v>55.523</v>
      </c>
      <c r="F29" s="20" t="n">
        <f aca="false">F28+F16</f>
        <v>34.035</v>
      </c>
      <c r="G29" s="20" t="n">
        <f aca="false">G28+G16</f>
        <v>259.99</v>
      </c>
      <c r="H29" s="20" t="n">
        <f aca="false">H28+H16</f>
        <v>1473.19</v>
      </c>
      <c r="I29" s="20" t="n">
        <f aca="false">I28+I16</f>
        <v>0.85</v>
      </c>
      <c r="J29" s="20" t="n">
        <f aca="false">J28+J16</f>
        <v>27.07</v>
      </c>
      <c r="K29" s="20" t="n">
        <f aca="false">K28+K16</f>
        <v>29.2</v>
      </c>
      <c r="L29" s="20" t="e">
        <f aca="false">L28+L16</f>
        <v>#REF!</v>
      </c>
      <c r="M29" s="20" t="n">
        <f aca="false">M28+M16</f>
        <v>392.11</v>
      </c>
      <c r="N29" s="20" t="n">
        <f aca="false">N28+N16</f>
        <v>659.21</v>
      </c>
      <c r="O29" s="20" t="n">
        <f aca="false">O28+O16</f>
        <v>195.85</v>
      </c>
      <c r="P29" s="20" t="n">
        <f aca="false">P28+P16</f>
        <v>157.74</v>
      </c>
    </row>
    <row r="30" customFormat="false" ht="15" hidden="false" customHeight="false" outlineLevel="0" collapsed="false">
      <c r="A30" s="5"/>
      <c r="B30" s="15"/>
      <c r="C30" s="18" t="s">
        <v>37</v>
      </c>
      <c r="D30" s="18"/>
      <c r="E30" s="20" t="n">
        <f aca="false">E29/12</f>
        <v>4.62691666666667</v>
      </c>
      <c r="F30" s="20" t="n">
        <f aca="false">F29/12</f>
        <v>2.83625</v>
      </c>
      <c r="G30" s="20" t="n">
        <f aca="false">G29/12</f>
        <v>21.6658333333333</v>
      </c>
      <c r="H30" s="20" t="n">
        <f aca="false">H29/12</f>
        <v>122.765833333333</v>
      </c>
      <c r="I30" s="20" t="n">
        <f aca="false">I29/12</f>
        <v>0.0708333333333334</v>
      </c>
      <c r="J30" s="20" t="n">
        <f aca="false">J29/12</f>
        <v>2.25583333333333</v>
      </c>
      <c r="K30" s="20" t="n">
        <f aca="false">K29/12</f>
        <v>2.43333333333333</v>
      </c>
      <c r="L30" s="20" t="e">
        <f aca="false">L29/12</f>
        <v>#REF!</v>
      </c>
      <c r="M30" s="20" t="n">
        <f aca="false">M29/12</f>
        <v>32.6758333333333</v>
      </c>
      <c r="N30" s="20" t="n">
        <f aca="false">N29/12</f>
        <v>54.9341666666667</v>
      </c>
      <c r="O30" s="20" t="n">
        <f aca="false">O29/12</f>
        <v>16.3208333333333</v>
      </c>
      <c r="P30" s="20" t="n">
        <f aca="false">P29/12</f>
        <v>13.145</v>
      </c>
    </row>
    <row r="31" customFormat="false" ht="15" hidden="false" customHeight="true" outlineLevel="0" collapsed="false">
      <c r="B31" s="26" t="s">
        <v>38</v>
      </c>
      <c r="C31" s="26"/>
      <c r="D31" s="26"/>
      <c r="E31" s="26"/>
      <c r="F31" s="26"/>
      <c r="G31" s="26"/>
      <c r="H31" s="27" t="n">
        <v>2720</v>
      </c>
      <c r="Q31" s="36" t="e">
        <f aca="false">Q16+Q28</f>
        <v>#REF!</v>
      </c>
      <c r="R31" s="37"/>
    </row>
    <row r="32" customFormat="false" ht="15" hidden="false" customHeight="false" outlineLevel="0" collapsed="false">
      <c r="A32" s="5"/>
      <c r="B32" s="29" t="s">
        <v>39</v>
      </c>
      <c r="C32" s="29"/>
      <c r="D32" s="29"/>
      <c r="E32" s="29"/>
      <c r="F32" s="29"/>
      <c r="G32" s="29"/>
      <c r="H32" s="27" t="n">
        <f aca="false">H16*100/H31</f>
        <v>20.8911764705882</v>
      </c>
    </row>
    <row r="33" customFormat="false" ht="15" hidden="false" customHeight="false" outlineLevel="0" collapsed="false">
      <c r="B33" s="29" t="s">
        <v>40</v>
      </c>
      <c r="C33" s="29"/>
      <c r="D33" s="29"/>
      <c r="E33" s="29"/>
      <c r="F33" s="29"/>
      <c r="G33" s="29"/>
      <c r="H33" s="27" t="n">
        <f aca="false">H28*100/H31</f>
        <v>33.2702205882353</v>
      </c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255" customFormat="false" ht="15" hidden="false" customHeight="false" outlineLevel="0" collapsed="false">
      <c r="A255" s="5"/>
    </row>
    <row r="257" customFormat="false" ht="15" hidden="false" customHeight="false" outlineLevel="0" collapsed="false">
      <c r="A257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7:P17"/>
    <mergeCell ref="C29:D29"/>
    <mergeCell ref="C30:D30"/>
    <mergeCell ref="B31:G31"/>
    <mergeCell ref="B32:G32"/>
    <mergeCell ref="B33:G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B18" colorId="64" zoomScale="100" zoomScaleNormal="100" zoomScalePageLayoutView="100" workbookViewId="0">
      <selection pane="topLeft" activeCell="B3" activeCellId="0" sqref="B3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"/>
    <col collapsed="false" customWidth="true" hidden="false" outlineLevel="0" max="3" min="3" style="1" width="33.29"/>
    <col collapsed="false" customWidth="true" hidden="false" outlineLevel="0" max="4" min="4" style="1" width="7.29"/>
    <col collapsed="false" customWidth="true" hidden="false" outlineLevel="0" max="5" min="5" style="1" width="7.42"/>
    <col collapsed="false" customWidth="true" hidden="false" outlineLevel="0" max="6" min="6" style="1" width="8"/>
    <col collapsed="false" customWidth="true" hidden="false" outlineLevel="0" max="7" min="7" style="1" width="9.42"/>
    <col collapsed="false" customWidth="true" hidden="false" outlineLevel="0" max="8" min="8" style="1" width="8"/>
    <col collapsed="false" customWidth="true" hidden="false" outlineLevel="0" max="9" min="9" style="1" width="6.43"/>
    <col collapsed="false" customWidth="true" hidden="false" outlineLevel="0" max="10" min="10" style="1" width="6.29"/>
    <col collapsed="false" customWidth="true" hidden="false" outlineLevel="0" max="11" min="11" style="1" width="6.43"/>
    <col collapsed="false" customWidth="true" hidden="true" outlineLevel="0" max="12" min="12" style="1" width="5.14"/>
    <col collapsed="false" customWidth="true" hidden="false" outlineLevel="0" max="13" min="13" style="1" width="7"/>
    <col collapsed="false" customWidth="true" hidden="false" outlineLevel="0" max="14" min="14" style="1" width="7.42"/>
    <col collapsed="false" customWidth="true" hidden="false" outlineLevel="0" max="15" min="15" style="1" width="7"/>
    <col collapsed="false" customWidth="true" hidden="false" outlineLevel="0" max="16" min="16" style="1" width="7.16"/>
    <col collapsed="false" customWidth="true" hidden="true" outlineLevel="0" max="17" min="17" style="1" width="7"/>
  </cols>
  <sheetData>
    <row r="1" customFormat="false" ht="18.7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7.2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49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8.7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24" hidden="false" customHeight="true" outlineLevel="0" collapsed="false">
      <c r="B8" s="10" t="n">
        <v>411</v>
      </c>
      <c r="C8" s="11" t="s">
        <v>50</v>
      </c>
      <c r="D8" s="10" t="s">
        <v>23</v>
      </c>
      <c r="E8" s="12" t="n">
        <v>12.27</v>
      </c>
      <c r="F8" s="12" t="n">
        <v>8.44</v>
      </c>
      <c r="G8" s="12" t="n">
        <v>50.65</v>
      </c>
      <c r="H8" s="12" t="n">
        <v>465.21</v>
      </c>
      <c r="I8" s="12" t="n">
        <v>0.17</v>
      </c>
      <c r="J8" s="12" t="n">
        <v>1.15</v>
      </c>
      <c r="K8" s="12" t="n">
        <v>46.91</v>
      </c>
      <c r="L8" s="12"/>
      <c r="M8" s="12" t="n">
        <v>110.24</v>
      </c>
      <c r="N8" s="12" t="n">
        <v>85.6</v>
      </c>
      <c r="O8" s="12" t="n">
        <v>55.81</v>
      </c>
      <c r="P8" s="12" t="n">
        <v>1.83</v>
      </c>
      <c r="Q8" s="17" t="n">
        <v>18.74</v>
      </c>
    </row>
    <row r="9" customFormat="false" ht="15" hidden="true" customHeight="false" outlineLevel="0" collapsed="false">
      <c r="B9" s="10"/>
      <c r="C9" s="11"/>
      <c r="D9" s="3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/>
    </row>
    <row r="10" customFormat="false" ht="15" hidden="true" customHeight="false" outlineLevel="0" collapsed="false">
      <c r="A10" s="5"/>
      <c r="B10" s="10"/>
      <c r="C10" s="11"/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6"/>
    </row>
    <row r="11" customFormat="false" ht="15.75" hidden="false" customHeight="true" outlineLevel="0" collapsed="false">
      <c r="B11" s="10" t="n">
        <v>943</v>
      </c>
      <c r="C11" s="15" t="s">
        <v>24</v>
      </c>
      <c r="D11" s="10" t="n">
        <v>200</v>
      </c>
      <c r="E11" s="12" t="n">
        <v>0.2</v>
      </c>
      <c r="F11" s="12" t="n">
        <v>0</v>
      </c>
      <c r="G11" s="12" t="n">
        <v>14</v>
      </c>
      <c r="H11" s="12" t="n">
        <v>28</v>
      </c>
      <c r="I11" s="12" t="n">
        <v>0</v>
      </c>
      <c r="J11" s="12" t="n">
        <v>0</v>
      </c>
      <c r="K11" s="12" t="n">
        <v>0</v>
      </c>
      <c r="L11" s="12"/>
      <c r="M11" s="12" t="n">
        <v>6</v>
      </c>
      <c r="N11" s="12" t="n">
        <v>0</v>
      </c>
      <c r="O11" s="12" t="n">
        <v>0</v>
      </c>
      <c r="P11" s="12" t="n">
        <v>0.4</v>
      </c>
      <c r="Q11" s="16" t="n">
        <v>3.5</v>
      </c>
    </row>
    <row r="12" customFormat="false" ht="15" hidden="true" customHeight="false" outlineLevel="0" collapsed="false">
      <c r="B12" s="30"/>
      <c r="C12" s="11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16"/>
    </row>
    <row r="13" customFormat="false" ht="15" hidden="false" customHeight="false" outlineLevel="0" collapsed="false">
      <c r="A13" s="5"/>
      <c r="B13" s="10" t="s">
        <v>25</v>
      </c>
      <c r="C13" s="11" t="s">
        <v>26</v>
      </c>
      <c r="D13" s="10" t="n">
        <v>30</v>
      </c>
      <c r="E13" s="12" t="n">
        <v>4.05</v>
      </c>
      <c r="F13" s="12" t="n">
        <v>1.95</v>
      </c>
      <c r="G13" s="12" t="n">
        <v>24</v>
      </c>
      <c r="H13" s="12" t="n">
        <v>74.4</v>
      </c>
      <c r="I13" s="12" t="n">
        <v>0.1</v>
      </c>
      <c r="J13" s="12" t="n">
        <v>0</v>
      </c>
      <c r="K13" s="12" t="n">
        <v>0</v>
      </c>
      <c r="L13" s="12" t="n">
        <v>0.6</v>
      </c>
      <c r="M13" s="12" t="n">
        <v>12</v>
      </c>
      <c r="N13" s="12" t="n">
        <v>33</v>
      </c>
      <c r="O13" s="12" t="n">
        <v>6.89</v>
      </c>
      <c r="P13" s="12" t="n">
        <v>1.43</v>
      </c>
      <c r="Q13" s="17" t="n">
        <v>3.5</v>
      </c>
    </row>
    <row r="14" customFormat="false" ht="15" hidden="true" customHeight="false" outlineLevel="0" collapsed="false">
      <c r="B14" s="10"/>
      <c r="C14" s="11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6"/>
    </row>
    <row r="15" customFormat="false" ht="15" hidden="false" customHeight="false" outlineLevel="0" collapsed="false">
      <c r="A15" s="5"/>
      <c r="B15" s="10"/>
      <c r="C15" s="18" t="s">
        <v>27</v>
      </c>
      <c r="D15" s="19" t="n">
        <f aca="false">255+200+30</f>
        <v>485</v>
      </c>
      <c r="E15" s="20" t="n">
        <f aca="false">E8+E11+E13</f>
        <v>16.52</v>
      </c>
      <c r="F15" s="20" t="n">
        <f aca="false">F8+F11+F13</f>
        <v>10.39</v>
      </c>
      <c r="G15" s="20" t="n">
        <f aca="false">G8+G11+G13</f>
        <v>88.65</v>
      </c>
      <c r="H15" s="20" t="n">
        <f aca="false">H8+H11+H13</f>
        <v>567.61</v>
      </c>
      <c r="I15" s="20" t="n">
        <f aca="false">I8+I11+I13</f>
        <v>0.27</v>
      </c>
      <c r="J15" s="20" t="n">
        <f aca="false">J8+J11+J13</f>
        <v>1.15</v>
      </c>
      <c r="K15" s="20" t="n">
        <f aca="false">K8+K11+K13</f>
        <v>46.91</v>
      </c>
      <c r="L15" s="20" t="e">
        <f aca="false">L8+#REF!+L11+L13</f>
        <v>#REF!</v>
      </c>
      <c r="M15" s="20" t="n">
        <f aca="false">M8+M11+M13</f>
        <v>128.24</v>
      </c>
      <c r="N15" s="20" t="n">
        <f aca="false">N8+N11+N13</f>
        <v>118.6</v>
      </c>
      <c r="O15" s="20" t="n">
        <f aca="false">O8+O11+O13</f>
        <v>62.7</v>
      </c>
      <c r="P15" s="20" t="n">
        <f aca="false">P8+P11+P13</f>
        <v>3.66</v>
      </c>
      <c r="Q15" s="20" t="e">
        <f aca="false">Q8+#REF!+Q11+Q13</f>
        <v>#REF!</v>
      </c>
    </row>
    <row r="16" customFormat="false" ht="15" hidden="false" customHeight="true" outlineLevel="0" collapsed="false">
      <c r="B16" s="22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customFormat="false" ht="23.25" hidden="false" customHeight="true" outlineLevel="0" collapsed="false">
      <c r="B17" s="10" t="n">
        <v>38</v>
      </c>
      <c r="C17" s="11" t="s">
        <v>51</v>
      </c>
      <c r="D17" s="10" t="n">
        <v>100</v>
      </c>
      <c r="E17" s="12" t="n">
        <v>1.07</v>
      </c>
      <c r="F17" s="12" t="n">
        <v>0.18</v>
      </c>
      <c r="G17" s="12" t="n">
        <v>8.62</v>
      </c>
      <c r="H17" s="12" t="n">
        <v>40.4</v>
      </c>
      <c r="I17" s="12" t="n">
        <v>0.05</v>
      </c>
      <c r="J17" s="12" t="n">
        <v>6.25</v>
      </c>
      <c r="K17" s="12" t="n">
        <v>0</v>
      </c>
      <c r="L17" s="12"/>
      <c r="M17" s="12" t="n">
        <v>24.28</v>
      </c>
      <c r="N17" s="12" t="n">
        <v>44</v>
      </c>
      <c r="O17" s="12" t="n">
        <v>30.75</v>
      </c>
      <c r="P17" s="12" t="n">
        <v>1.08</v>
      </c>
      <c r="Q17" s="23" t="n">
        <v>24.74</v>
      </c>
    </row>
    <row r="18" customFormat="false" ht="16.5" hidden="false" customHeight="true" outlineLevel="0" collapsed="false">
      <c r="A18" s="5"/>
      <c r="B18" s="10" t="n">
        <v>187</v>
      </c>
      <c r="C18" s="11" t="s">
        <v>52</v>
      </c>
      <c r="D18" s="10" t="n">
        <v>250</v>
      </c>
      <c r="E18" s="12" t="n">
        <v>1.74</v>
      </c>
      <c r="F18" s="12" t="n">
        <v>4.87</v>
      </c>
      <c r="G18" s="12" t="n">
        <v>8.48</v>
      </c>
      <c r="H18" s="12" t="n">
        <v>84.74</v>
      </c>
      <c r="I18" s="12" t="n">
        <v>0.06</v>
      </c>
      <c r="J18" s="12" t="n">
        <v>18.45</v>
      </c>
      <c r="K18" s="12" t="n">
        <v>0</v>
      </c>
      <c r="L18" s="12"/>
      <c r="M18" s="12" t="n">
        <v>43.31</v>
      </c>
      <c r="N18" s="12" t="n">
        <v>47.6</v>
      </c>
      <c r="O18" s="12" t="n">
        <v>22.24</v>
      </c>
      <c r="P18" s="12" t="n">
        <v>0.79</v>
      </c>
      <c r="Q18" s="16" t="n">
        <v>21.18</v>
      </c>
    </row>
    <row r="19" customFormat="false" ht="15" hidden="false" customHeight="false" outlineLevel="0" collapsed="false">
      <c r="B19" s="30" t="n">
        <v>669</v>
      </c>
      <c r="C19" s="11" t="s">
        <v>53</v>
      </c>
      <c r="D19" s="32" t="s">
        <v>32</v>
      </c>
      <c r="E19" s="12" t="n">
        <v>16.15</v>
      </c>
      <c r="F19" s="12" t="n">
        <v>10.89</v>
      </c>
      <c r="G19" s="12" t="n">
        <v>7.78</v>
      </c>
      <c r="H19" s="12" t="n">
        <v>284.17</v>
      </c>
      <c r="I19" s="12" t="n">
        <v>0</v>
      </c>
      <c r="J19" s="12" t="n">
        <v>0</v>
      </c>
      <c r="K19" s="12" t="n">
        <v>0</v>
      </c>
      <c r="L19" s="12"/>
      <c r="M19" s="12" t="n">
        <v>9.63</v>
      </c>
      <c r="N19" s="12" t="n">
        <v>11.72</v>
      </c>
      <c r="O19" s="12" t="n">
        <v>11.96</v>
      </c>
      <c r="P19" s="12" t="n">
        <v>0.51</v>
      </c>
      <c r="Q19" s="23" t="n">
        <v>43.24</v>
      </c>
    </row>
    <row r="20" customFormat="false" ht="24" hidden="false" customHeight="true" outlineLevel="0" collapsed="false">
      <c r="B20" s="10" t="n">
        <v>694</v>
      </c>
      <c r="C20" s="11" t="s">
        <v>54</v>
      </c>
      <c r="D20" s="32" t="s">
        <v>55</v>
      </c>
      <c r="E20" s="12" t="n">
        <v>4.08</v>
      </c>
      <c r="F20" s="12" t="n">
        <v>6.4</v>
      </c>
      <c r="G20" s="12" t="n">
        <v>27.26</v>
      </c>
      <c r="H20" s="12" t="n">
        <v>200.36</v>
      </c>
      <c r="I20" s="12" t="n">
        <v>0.19</v>
      </c>
      <c r="J20" s="12" t="n">
        <v>24.23</v>
      </c>
      <c r="K20" s="12" t="n">
        <v>34</v>
      </c>
      <c r="L20" s="12"/>
      <c r="M20" s="12" t="n">
        <v>49.31</v>
      </c>
      <c r="N20" s="12" t="n">
        <v>115.47</v>
      </c>
      <c r="O20" s="12" t="n">
        <v>37</v>
      </c>
      <c r="P20" s="12" t="n">
        <v>1.35</v>
      </c>
      <c r="Q20" s="16" t="n">
        <v>13.7</v>
      </c>
    </row>
    <row r="21" customFormat="false" ht="24" hidden="false" customHeight="true" outlineLevel="0" collapsed="false">
      <c r="A21" s="5"/>
      <c r="B21" s="10" t="n">
        <v>517</v>
      </c>
      <c r="C21" s="11" t="s">
        <v>56</v>
      </c>
      <c r="D21" s="10" t="n">
        <v>200</v>
      </c>
      <c r="E21" s="12" t="n">
        <v>1.36</v>
      </c>
      <c r="F21" s="12" t="n">
        <v>0</v>
      </c>
      <c r="G21" s="12" t="n">
        <v>29.02</v>
      </c>
      <c r="H21" s="12" t="n">
        <v>121.52</v>
      </c>
      <c r="I21" s="12" t="n">
        <v>0.01</v>
      </c>
      <c r="J21" s="12" t="n">
        <v>0</v>
      </c>
      <c r="K21" s="12" t="n">
        <v>0</v>
      </c>
      <c r="L21" s="12" t="n">
        <v>6.4</v>
      </c>
      <c r="M21" s="12" t="n">
        <v>3.2</v>
      </c>
      <c r="N21" s="12" t="n">
        <v>3.6</v>
      </c>
      <c r="O21" s="12" t="n">
        <v>0</v>
      </c>
      <c r="P21" s="12" t="n">
        <v>0.18</v>
      </c>
      <c r="Q21" s="16" t="n">
        <v>3.5</v>
      </c>
    </row>
    <row r="22" customFormat="false" ht="15" hidden="true" customHeight="false" outlineLevel="0" collapsed="false">
      <c r="B22" s="10"/>
      <c r="C22" s="11"/>
      <c r="D22" s="1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6"/>
    </row>
    <row r="23" customFormat="false" ht="15" hidden="true" customHeight="false" outlineLevel="0" collapsed="false">
      <c r="A23" s="5"/>
      <c r="B23" s="10"/>
      <c r="C23" s="11"/>
      <c r="D23" s="1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6"/>
    </row>
    <row r="24" customFormat="false" ht="18" hidden="false" customHeight="true" outlineLevel="0" collapsed="false">
      <c r="A24" s="5"/>
      <c r="B24" s="10" t="s">
        <v>25</v>
      </c>
      <c r="C24" s="11" t="s">
        <v>35</v>
      </c>
      <c r="D24" s="10" t="n">
        <v>30</v>
      </c>
      <c r="E24" s="12" t="n">
        <v>2.4</v>
      </c>
      <c r="F24" s="12" t="n">
        <v>0.3</v>
      </c>
      <c r="G24" s="12" t="n">
        <v>18.3</v>
      </c>
      <c r="H24" s="12" t="n">
        <v>66.3</v>
      </c>
      <c r="I24" s="12" t="n">
        <v>0.03</v>
      </c>
      <c r="J24" s="12" t="n">
        <v>0</v>
      </c>
      <c r="K24" s="12" t="n">
        <v>0</v>
      </c>
      <c r="L24" s="12" t="n">
        <v>0.8</v>
      </c>
      <c r="M24" s="12" t="n">
        <v>8</v>
      </c>
      <c r="N24" s="12" t="n">
        <v>17</v>
      </c>
      <c r="O24" s="12" t="n">
        <v>6.7</v>
      </c>
      <c r="P24" s="12" t="n">
        <v>1.4</v>
      </c>
      <c r="Q24" s="16"/>
    </row>
    <row r="25" customFormat="false" ht="15" hidden="false" customHeight="false" outlineLevel="0" collapsed="false">
      <c r="B25" s="10" t="s">
        <v>25</v>
      </c>
      <c r="C25" s="11" t="s">
        <v>26</v>
      </c>
      <c r="D25" s="10" t="n">
        <v>30</v>
      </c>
      <c r="E25" s="12" t="n">
        <v>4.05</v>
      </c>
      <c r="F25" s="12" t="n">
        <v>1.95</v>
      </c>
      <c r="G25" s="12" t="n">
        <v>24</v>
      </c>
      <c r="H25" s="12" t="n">
        <v>74.4</v>
      </c>
      <c r="I25" s="12" t="n">
        <v>0.1</v>
      </c>
      <c r="J25" s="12" t="n">
        <v>0</v>
      </c>
      <c r="K25" s="12" t="n">
        <v>0</v>
      </c>
      <c r="L25" s="12" t="n">
        <v>0.6</v>
      </c>
      <c r="M25" s="12" t="n">
        <v>12</v>
      </c>
      <c r="N25" s="12" t="n">
        <v>33</v>
      </c>
      <c r="O25" s="12" t="n">
        <v>6.89</v>
      </c>
      <c r="P25" s="12" t="n">
        <v>1.43</v>
      </c>
      <c r="Q25" s="17" t="n">
        <v>3.5</v>
      </c>
    </row>
    <row r="26" customFormat="false" ht="15" hidden="false" customHeight="false" outlineLevel="0" collapsed="false">
      <c r="A26" s="5"/>
      <c r="B26" s="15"/>
      <c r="C26" s="18" t="s">
        <v>27</v>
      </c>
      <c r="D26" s="19" t="n">
        <f aca="false">100+250+150+200+200+30+30</f>
        <v>960</v>
      </c>
      <c r="E26" s="20" t="n">
        <f aca="false">E17+E18+E19+E20+E21+E24+E25</f>
        <v>30.85</v>
      </c>
      <c r="F26" s="20" t="n">
        <f aca="false">F17+F18+F19+F20+F21+F24+F25</f>
        <v>24.59</v>
      </c>
      <c r="G26" s="20" t="n">
        <f aca="false">G17+G18+G19+G20+G21+G24+G25</f>
        <v>123.46</v>
      </c>
      <c r="H26" s="20" t="n">
        <f aca="false">H17+H18+H19+H20+H21+H24+H25</f>
        <v>871.89</v>
      </c>
      <c r="I26" s="20" t="n">
        <f aca="false">I17+I18+I19+I20+I21+I24+I25</f>
        <v>0.44</v>
      </c>
      <c r="J26" s="20" t="n">
        <f aca="false">J17+J18+J19+J20+J21+J24+J25</f>
        <v>48.93</v>
      </c>
      <c r="K26" s="20" t="n">
        <f aca="false">K17+K18+K19+K20+K21+K24+K25</f>
        <v>34</v>
      </c>
      <c r="L26" s="20" t="n">
        <f aca="false">L17+L18+L19+L20+L21+L24+L25</f>
        <v>7.8</v>
      </c>
      <c r="M26" s="20" t="n">
        <f aca="false">M17+M18+M19+M20+M21+M24+M25</f>
        <v>149.73</v>
      </c>
      <c r="N26" s="20" t="n">
        <f aca="false">N17+N18+N19+N20+N21+N24+N25</f>
        <v>272.39</v>
      </c>
      <c r="O26" s="20" t="n">
        <f aca="false">O17+O18+O19+O20+O21+O24+O25</f>
        <v>115.54</v>
      </c>
      <c r="P26" s="20" t="n">
        <f aca="false">P17+P18+P19+P20+P21+P24+P25</f>
        <v>6.74</v>
      </c>
      <c r="Q26" s="21" t="n">
        <f aca="false">Q17+Q18+Q19+Q20+Q21+Q25</f>
        <v>109.86</v>
      </c>
    </row>
    <row r="27" customFormat="false" ht="15" hidden="false" customHeight="false" outlineLevel="0" collapsed="false">
      <c r="B27" s="15"/>
      <c r="C27" s="18" t="s">
        <v>36</v>
      </c>
      <c r="D27" s="18"/>
      <c r="E27" s="20" t="n">
        <f aca="false">E26+E15</f>
        <v>47.37</v>
      </c>
      <c r="F27" s="20" t="n">
        <f aca="false">F26+F15</f>
        <v>34.98</v>
      </c>
      <c r="G27" s="20" t="n">
        <f aca="false">G26+G15</f>
        <v>212.11</v>
      </c>
      <c r="H27" s="20" t="n">
        <f aca="false">H26+H15</f>
        <v>1439.5</v>
      </c>
      <c r="I27" s="20" t="n">
        <f aca="false">I26+I15</f>
        <v>0.71</v>
      </c>
      <c r="J27" s="20" t="n">
        <f aca="false">J26+J15</f>
        <v>50.08</v>
      </c>
      <c r="K27" s="20" t="n">
        <f aca="false">K26+K15</f>
        <v>80.91</v>
      </c>
      <c r="L27" s="20" t="e">
        <f aca="false">L26+L15</f>
        <v>#REF!</v>
      </c>
      <c r="M27" s="20" t="n">
        <f aca="false">M26+M15</f>
        <v>277.97</v>
      </c>
      <c r="N27" s="20" t="n">
        <f aca="false">N26+N15</f>
        <v>390.99</v>
      </c>
      <c r="O27" s="20" t="n">
        <f aca="false">O26+O15</f>
        <v>178.24</v>
      </c>
      <c r="P27" s="20" t="n">
        <f aca="false">P26+P15</f>
        <v>10.4</v>
      </c>
    </row>
    <row r="28" customFormat="false" ht="15" hidden="false" customHeight="false" outlineLevel="0" collapsed="false">
      <c r="A28" s="5"/>
      <c r="B28" s="38"/>
      <c r="C28" s="18" t="s">
        <v>37</v>
      </c>
      <c r="D28" s="18"/>
      <c r="E28" s="20" t="n">
        <f aca="false">E27/12</f>
        <v>3.9475</v>
      </c>
      <c r="F28" s="20" t="n">
        <f aca="false">F27/12</f>
        <v>2.915</v>
      </c>
      <c r="G28" s="20" t="n">
        <f aca="false">G27/12</f>
        <v>17.6758333333333</v>
      </c>
      <c r="H28" s="20" t="n">
        <f aca="false">H27/12</f>
        <v>119.958333333333</v>
      </c>
      <c r="I28" s="20" t="n">
        <f aca="false">I27/12</f>
        <v>0.0591666666666667</v>
      </c>
      <c r="J28" s="20" t="n">
        <f aca="false">J27/12</f>
        <v>4.17333333333333</v>
      </c>
      <c r="K28" s="20" t="n">
        <f aca="false">K27/12</f>
        <v>6.7425</v>
      </c>
      <c r="L28" s="20" t="e">
        <f aca="false">L27/12</f>
        <v>#REF!</v>
      </c>
      <c r="M28" s="20" t="n">
        <f aca="false">M27/12</f>
        <v>23.1641666666667</v>
      </c>
      <c r="N28" s="20" t="n">
        <f aca="false">N27/12</f>
        <v>32.5825</v>
      </c>
      <c r="O28" s="20" t="n">
        <f aca="false">O27/12</f>
        <v>14.8533333333333</v>
      </c>
      <c r="P28" s="20" t="n">
        <f aca="false">P27/12</f>
        <v>0.866666666666667</v>
      </c>
    </row>
    <row r="29" customFormat="false" ht="15" hidden="false" customHeight="true" outlineLevel="0" collapsed="false">
      <c r="B29" s="26" t="s">
        <v>38</v>
      </c>
      <c r="C29" s="26"/>
      <c r="D29" s="26"/>
      <c r="E29" s="26"/>
      <c r="F29" s="26"/>
      <c r="G29" s="26"/>
      <c r="H29" s="27" t="n">
        <v>2720</v>
      </c>
      <c r="Q29" s="36" t="e">
        <f aca="false">Q15+Q26</f>
        <v>#REF!</v>
      </c>
      <c r="R29" s="37"/>
    </row>
    <row r="30" customFormat="false" ht="15" hidden="false" customHeight="false" outlineLevel="0" collapsed="false">
      <c r="A30" s="5"/>
      <c r="B30" s="29" t="s">
        <v>39</v>
      </c>
      <c r="C30" s="29"/>
      <c r="D30" s="29"/>
      <c r="E30" s="29"/>
      <c r="F30" s="29"/>
      <c r="G30" s="29"/>
      <c r="H30" s="27" t="n">
        <f aca="false">H15*100/H29</f>
        <v>20.8680147058824</v>
      </c>
    </row>
    <row r="31" customFormat="false" ht="15" hidden="false" customHeight="false" outlineLevel="0" collapsed="false">
      <c r="B31" s="29" t="s">
        <v>40</v>
      </c>
      <c r="C31" s="29"/>
      <c r="D31" s="29"/>
      <c r="E31" s="29"/>
      <c r="F31" s="29"/>
      <c r="G31" s="29"/>
      <c r="H31" s="27" t="n">
        <f aca="false">H26*100/H29</f>
        <v>32.0547794117647</v>
      </c>
    </row>
    <row r="32" customFormat="false" ht="15" hidden="false" customHeight="false" outlineLevel="0" collapsed="false">
      <c r="A32" s="5"/>
    </row>
    <row r="34" customFormat="false" ht="15" hidden="false" customHeight="false" outlineLevel="0" collapsed="false">
      <c r="A34" s="5"/>
    </row>
    <row r="36" customFormat="false" ht="15" hidden="false" customHeight="false" outlineLevel="0" collapsed="false">
      <c r="A36" s="5"/>
    </row>
    <row r="38" customFormat="false" ht="15" hidden="false" customHeight="false" outlineLevel="0" collapsed="false">
      <c r="A38" s="5"/>
    </row>
    <row r="40" customFormat="false" ht="15" hidden="false" customHeight="false" outlineLevel="0" collapsed="false">
      <c r="A40" s="5"/>
    </row>
    <row r="42" customFormat="false" ht="15" hidden="false" customHeight="false" outlineLevel="0" collapsed="false">
      <c r="A42" s="5"/>
    </row>
    <row r="44" customFormat="false" ht="15" hidden="false" customHeight="false" outlineLevel="0" collapsed="false">
      <c r="A44" s="5"/>
    </row>
    <row r="46" customFormat="false" ht="15" hidden="false" customHeight="false" outlineLevel="0" collapsed="false">
      <c r="A46" s="5"/>
    </row>
    <row r="48" customFormat="false" ht="15" hidden="false" customHeight="false" outlineLevel="0" collapsed="false">
      <c r="A48" s="5"/>
    </row>
    <row r="50" customFormat="false" ht="15" hidden="false" customHeight="false" outlineLevel="0" collapsed="false">
      <c r="A50" s="5"/>
    </row>
    <row r="52" customFormat="false" ht="15" hidden="false" customHeight="false" outlineLevel="0" collapsed="false">
      <c r="A52" s="5"/>
    </row>
    <row r="54" customFormat="false" ht="15" hidden="false" customHeight="false" outlineLevel="0" collapsed="false">
      <c r="A54" s="5"/>
    </row>
    <row r="56" customFormat="false" ht="15" hidden="false" customHeight="false" outlineLevel="0" collapsed="false">
      <c r="A56" s="5"/>
    </row>
    <row r="58" customFormat="false" ht="15" hidden="false" customHeight="false" outlineLevel="0" collapsed="false">
      <c r="A58" s="5"/>
    </row>
    <row r="60" customFormat="false" ht="15" hidden="false" customHeight="false" outlineLevel="0" collapsed="false">
      <c r="A60" s="5"/>
    </row>
    <row r="62" customFormat="false" ht="15" hidden="false" customHeight="false" outlineLevel="0" collapsed="false">
      <c r="A62" s="5"/>
    </row>
    <row r="64" customFormat="false" ht="15" hidden="false" customHeight="false" outlineLevel="0" collapsed="false">
      <c r="A64" s="5"/>
    </row>
    <row r="66" customFormat="false" ht="15" hidden="false" customHeight="false" outlineLevel="0" collapsed="false">
      <c r="A66" s="5"/>
    </row>
    <row r="68" customFormat="false" ht="15" hidden="false" customHeight="false" outlineLevel="0" collapsed="false">
      <c r="A68" s="5"/>
    </row>
    <row r="70" customFormat="false" ht="15" hidden="false" customHeight="false" outlineLevel="0" collapsed="false">
      <c r="A70" s="5"/>
    </row>
    <row r="72" customFormat="false" ht="15" hidden="false" customHeight="false" outlineLevel="0" collapsed="false">
      <c r="A72" s="5"/>
    </row>
    <row r="74" customFormat="false" ht="15" hidden="false" customHeight="false" outlineLevel="0" collapsed="false">
      <c r="A74" s="5"/>
    </row>
    <row r="76" customFormat="false" ht="15" hidden="false" customHeight="false" outlineLevel="0" collapsed="false">
      <c r="A76" s="5"/>
    </row>
    <row r="78" customFormat="false" ht="15" hidden="false" customHeight="false" outlineLevel="0" collapsed="false">
      <c r="A78" s="5"/>
    </row>
    <row r="80" customFormat="false" ht="15" hidden="false" customHeight="false" outlineLevel="0" collapsed="false">
      <c r="A80" s="5"/>
    </row>
    <row r="82" customFormat="false" ht="15" hidden="false" customHeight="false" outlineLevel="0" collapsed="false">
      <c r="A82" s="5"/>
    </row>
    <row r="84" customFormat="false" ht="15" hidden="false" customHeight="false" outlineLevel="0" collapsed="false">
      <c r="A84" s="5"/>
    </row>
    <row r="86" customFormat="false" ht="15" hidden="false" customHeight="false" outlineLevel="0" collapsed="false">
      <c r="A86" s="5"/>
    </row>
    <row r="88" customFormat="false" ht="15" hidden="false" customHeight="false" outlineLevel="0" collapsed="false">
      <c r="A88" s="5"/>
    </row>
    <row r="90" customFormat="false" ht="15" hidden="false" customHeight="false" outlineLevel="0" collapsed="false">
      <c r="A90" s="5"/>
    </row>
    <row r="92" customFormat="false" ht="15" hidden="false" customHeight="false" outlineLevel="0" collapsed="false">
      <c r="A92" s="5"/>
    </row>
    <row r="94" customFormat="false" ht="15" hidden="false" customHeight="false" outlineLevel="0" collapsed="false">
      <c r="A94" s="5"/>
    </row>
    <row r="96" customFormat="false" ht="15" hidden="false" customHeight="false" outlineLevel="0" collapsed="false">
      <c r="A96" s="5"/>
    </row>
    <row r="98" customFormat="false" ht="15" hidden="false" customHeight="false" outlineLevel="0" collapsed="false">
      <c r="A98" s="5"/>
    </row>
    <row r="100" customFormat="false" ht="15" hidden="false" customHeight="false" outlineLevel="0" collapsed="false">
      <c r="A100" s="5"/>
    </row>
    <row r="102" customFormat="false" ht="15" hidden="false" customHeight="false" outlineLevel="0" collapsed="false">
      <c r="A102" s="5"/>
    </row>
    <row r="104" customFormat="false" ht="15" hidden="false" customHeight="false" outlineLevel="0" collapsed="false">
      <c r="A104" s="5"/>
    </row>
    <row r="106" customFormat="false" ht="15" hidden="false" customHeight="false" outlineLevel="0" collapsed="false">
      <c r="A106" s="5"/>
    </row>
    <row r="108" customFormat="false" ht="15" hidden="false" customHeight="false" outlineLevel="0" collapsed="false">
      <c r="A108" s="5"/>
    </row>
    <row r="110" customFormat="false" ht="15" hidden="false" customHeight="false" outlineLevel="0" collapsed="false">
      <c r="A110" s="5"/>
    </row>
    <row r="112" customFormat="false" ht="15" hidden="false" customHeight="false" outlineLevel="0" collapsed="false">
      <c r="A112" s="5"/>
    </row>
    <row r="114" customFormat="false" ht="15" hidden="false" customHeight="false" outlineLevel="0" collapsed="false">
      <c r="A114" s="5"/>
    </row>
    <row r="116" customFormat="false" ht="15" hidden="false" customHeight="false" outlineLevel="0" collapsed="false">
      <c r="A116" s="5"/>
    </row>
    <row r="118" customFormat="false" ht="15" hidden="false" customHeight="false" outlineLevel="0" collapsed="false">
      <c r="A118" s="5"/>
    </row>
    <row r="120" customFormat="false" ht="15" hidden="false" customHeight="false" outlineLevel="0" collapsed="false">
      <c r="A120" s="5"/>
    </row>
    <row r="122" customFormat="false" ht="15" hidden="false" customHeight="false" outlineLevel="0" collapsed="false">
      <c r="A122" s="5"/>
    </row>
    <row r="124" customFormat="false" ht="15" hidden="false" customHeight="false" outlineLevel="0" collapsed="false">
      <c r="A124" s="5"/>
    </row>
    <row r="126" customFormat="false" ht="15" hidden="false" customHeight="false" outlineLevel="0" collapsed="false">
      <c r="A126" s="5"/>
    </row>
    <row r="128" customFormat="false" ht="15" hidden="false" customHeight="false" outlineLevel="0" collapsed="false">
      <c r="A128" s="5"/>
    </row>
    <row r="130" customFormat="false" ht="15" hidden="false" customHeight="false" outlineLevel="0" collapsed="false">
      <c r="A130" s="5"/>
    </row>
    <row r="132" customFormat="false" ht="15" hidden="false" customHeight="false" outlineLevel="0" collapsed="false">
      <c r="A132" s="5"/>
    </row>
    <row r="134" customFormat="false" ht="15" hidden="false" customHeight="false" outlineLevel="0" collapsed="false">
      <c r="A134" s="5"/>
    </row>
    <row r="136" customFormat="false" ht="15" hidden="false" customHeight="false" outlineLevel="0" collapsed="false">
      <c r="A136" s="5"/>
    </row>
    <row r="138" customFormat="false" ht="15" hidden="false" customHeight="false" outlineLevel="0" collapsed="false">
      <c r="A138" s="5"/>
    </row>
    <row r="140" customFormat="false" ht="15" hidden="false" customHeight="false" outlineLevel="0" collapsed="false">
      <c r="A140" s="5"/>
    </row>
    <row r="142" customFormat="false" ht="15" hidden="false" customHeight="false" outlineLevel="0" collapsed="false">
      <c r="A142" s="5"/>
    </row>
    <row r="144" customFormat="false" ht="15" hidden="false" customHeight="false" outlineLevel="0" collapsed="false">
      <c r="A144" s="5"/>
    </row>
    <row r="146" customFormat="false" ht="15" hidden="false" customHeight="false" outlineLevel="0" collapsed="false">
      <c r="A146" s="5"/>
    </row>
    <row r="148" customFormat="false" ht="15" hidden="false" customHeight="false" outlineLevel="0" collapsed="false">
      <c r="A148" s="5"/>
    </row>
    <row r="150" customFormat="false" ht="15" hidden="false" customHeight="false" outlineLevel="0" collapsed="false">
      <c r="A150" s="5"/>
    </row>
    <row r="152" customFormat="false" ht="15" hidden="false" customHeight="false" outlineLevel="0" collapsed="false">
      <c r="A152" s="5"/>
    </row>
    <row r="154" customFormat="false" ht="15" hidden="false" customHeight="false" outlineLevel="0" collapsed="false">
      <c r="A154" s="5"/>
    </row>
    <row r="156" customFormat="false" ht="15" hidden="false" customHeight="false" outlineLevel="0" collapsed="false">
      <c r="A156" s="5"/>
    </row>
    <row r="158" customFormat="false" ht="15" hidden="false" customHeight="false" outlineLevel="0" collapsed="false">
      <c r="A158" s="5"/>
    </row>
    <row r="160" customFormat="false" ht="15" hidden="false" customHeight="false" outlineLevel="0" collapsed="false">
      <c r="A160" s="5"/>
    </row>
    <row r="162" customFormat="false" ht="15" hidden="false" customHeight="false" outlineLevel="0" collapsed="false">
      <c r="A162" s="5"/>
    </row>
    <row r="164" customFormat="false" ht="15" hidden="false" customHeight="false" outlineLevel="0" collapsed="false">
      <c r="A164" s="5"/>
    </row>
    <row r="166" customFormat="false" ht="15" hidden="false" customHeight="false" outlineLevel="0" collapsed="false">
      <c r="A166" s="5"/>
    </row>
    <row r="168" customFormat="false" ht="15" hidden="false" customHeight="false" outlineLevel="0" collapsed="false">
      <c r="A168" s="5"/>
    </row>
    <row r="170" customFormat="false" ht="15" hidden="false" customHeight="false" outlineLevel="0" collapsed="false">
      <c r="A170" s="5"/>
    </row>
    <row r="172" customFormat="false" ht="15" hidden="false" customHeight="false" outlineLevel="0" collapsed="false">
      <c r="A172" s="5"/>
    </row>
    <row r="174" customFormat="false" ht="15" hidden="false" customHeight="false" outlineLevel="0" collapsed="false">
      <c r="A174" s="5"/>
    </row>
    <row r="176" customFormat="false" ht="15" hidden="false" customHeight="false" outlineLevel="0" collapsed="false">
      <c r="A176" s="5"/>
    </row>
    <row r="178" customFormat="false" ht="15" hidden="false" customHeight="false" outlineLevel="0" collapsed="false">
      <c r="A178" s="5"/>
    </row>
    <row r="180" customFormat="false" ht="15" hidden="false" customHeight="false" outlineLevel="0" collapsed="false">
      <c r="A180" s="5"/>
    </row>
    <row r="182" customFormat="false" ht="15" hidden="false" customHeight="false" outlineLevel="0" collapsed="false">
      <c r="A182" s="5"/>
    </row>
    <row r="184" customFormat="false" ht="15" hidden="false" customHeight="false" outlineLevel="0" collapsed="false">
      <c r="A184" s="5"/>
    </row>
    <row r="186" customFormat="false" ht="15" hidden="false" customHeight="false" outlineLevel="0" collapsed="false">
      <c r="A186" s="5"/>
    </row>
    <row r="188" customFormat="false" ht="15" hidden="false" customHeight="false" outlineLevel="0" collapsed="false">
      <c r="A188" s="5"/>
    </row>
    <row r="190" customFormat="false" ht="15" hidden="false" customHeight="false" outlineLevel="0" collapsed="false">
      <c r="A190" s="5"/>
    </row>
    <row r="192" customFormat="false" ht="15" hidden="false" customHeight="false" outlineLevel="0" collapsed="false">
      <c r="A192" s="5"/>
    </row>
    <row r="194" customFormat="false" ht="15" hidden="false" customHeight="false" outlineLevel="0" collapsed="false">
      <c r="A194" s="5"/>
    </row>
    <row r="196" customFormat="false" ht="15" hidden="false" customHeight="false" outlineLevel="0" collapsed="false">
      <c r="A196" s="5"/>
    </row>
    <row r="198" customFormat="false" ht="15" hidden="false" customHeight="false" outlineLevel="0" collapsed="false">
      <c r="A198" s="5"/>
    </row>
    <row r="200" customFormat="false" ht="15" hidden="false" customHeight="false" outlineLevel="0" collapsed="false">
      <c r="A200" s="5"/>
    </row>
    <row r="202" customFormat="false" ht="15" hidden="false" customHeight="false" outlineLevel="0" collapsed="false">
      <c r="A202" s="5"/>
    </row>
    <row r="204" customFormat="false" ht="15" hidden="false" customHeight="false" outlineLevel="0" collapsed="false">
      <c r="A204" s="5"/>
    </row>
    <row r="206" customFormat="false" ht="15" hidden="false" customHeight="false" outlineLevel="0" collapsed="false">
      <c r="A206" s="5"/>
    </row>
    <row r="208" customFormat="false" ht="15" hidden="false" customHeight="false" outlineLevel="0" collapsed="false">
      <c r="A208" s="5"/>
    </row>
    <row r="210" customFormat="false" ht="15" hidden="false" customHeight="false" outlineLevel="0" collapsed="false">
      <c r="A210" s="5"/>
    </row>
    <row r="212" customFormat="false" ht="15" hidden="false" customHeight="false" outlineLevel="0" collapsed="false">
      <c r="A212" s="5"/>
    </row>
    <row r="214" customFormat="false" ht="15" hidden="false" customHeight="false" outlineLevel="0" collapsed="false">
      <c r="A214" s="5"/>
    </row>
    <row r="216" customFormat="false" ht="15" hidden="false" customHeight="false" outlineLevel="0" collapsed="false">
      <c r="A216" s="5"/>
    </row>
    <row r="218" customFormat="false" ht="15" hidden="false" customHeight="false" outlineLevel="0" collapsed="false">
      <c r="A218" s="5"/>
    </row>
    <row r="220" customFormat="false" ht="15" hidden="false" customHeight="false" outlineLevel="0" collapsed="false">
      <c r="A220" s="5"/>
    </row>
    <row r="222" customFormat="false" ht="15" hidden="false" customHeight="false" outlineLevel="0" collapsed="false">
      <c r="A222" s="5"/>
    </row>
    <row r="224" customFormat="false" ht="15" hidden="false" customHeight="false" outlineLevel="0" collapsed="false">
      <c r="A224" s="5"/>
    </row>
    <row r="226" customFormat="false" ht="15" hidden="false" customHeight="false" outlineLevel="0" collapsed="false">
      <c r="A226" s="5"/>
    </row>
    <row r="228" customFormat="false" ht="15" hidden="false" customHeight="false" outlineLevel="0" collapsed="false">
      <c r="A228" s="5"/>
    </row>
    <row r="230" customFormat="false" ht="15" hidden="false" customHeight="false" outlineLevel="0" collapsed="false">
      <c r="A230" s="5"/>
    </row>
    <row r="232" customFormat="false" ht="15" hidden="false" customHeight="false" outlineLevel="0" collapsed="false">
      <c r="A232" s="5"/>
    </row>
    <row r="234" customFormat="false" ht="15" hidden="false" customHeight="false" outlineLevel="0" collapsed="false">
      <c r="A234" s="5"/>
    </row>
    <row r="236" customFormat="false" ht="15" hidden="false" customHeight="false" outlineLevel="0" collapsed="false">
      <c r="A236" s="5"/>
    </row>
    <row r="238" customFormat="false" ht="15" hidden="false" customHeight="false" outlineLevel="0" collapsed="false">
      <c r="A238" s="5"/>
    </row>
    <row r="240" customFormat="false" ht="15" hidden="false" customHeight="false" outlineLevel="0" collapsed="false">
      <c r="A240" s="5"/>
    </row>
    <row r="242" customFormat="false" ht="15" hidden="false" customHeight="false" outlineLevel="0" collapsed="false">
      <c r="A242" s="5"/>
    </row>
    <row r="244" customFormat="false" ht="15" hidden="false" customHeight="false" outlineLevel="0" collapsed="false">
      <c r="A244" s="5"/>
    </row>
    <row r="246" customFormat="false" ht="15" hidden="false" customHeight="false" outlineLevel="0" collapsed="false">
      <c r="A246" s="5"/>
    </row>
    <row r="248" customFormat="false" ht="15" hidden="false" customHeight="false" outlineLevel="0" collapsed="false">
      <c r="A248" s="5"/>
    </row>
    <row r="250" customFormat="false" ht="15" hidden="false" customHeight="false" outlineLevel="0" collapsed="false">
      <c r="A250" s="5"/>
    </row>
    <row r="252" customFormat="false" ht="15" hidden="false" customHeight="false" outlineLevel="0" collapsed="false">
      <c r="A252" s="5"/>
    </row>
    <row r="254" customFormat="false" ht="15" hidden="false" customHeight="false" outlineLevel="0" collapsed="false">
      <c r="A254" s="5"/>
    </row>
    <row r="256" customFormat="false" ht="15" hidden="false" customHeight="false" outlineLevel="0" collapsed="false">
      <c r="A256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6:P16"/>
    <mergeCell ref="C27:D27"/>
    <mergeCell ref="C28:D28"/>
    <mergeCell ref="B29:G29"/>
    <mergeCell ref="B30:G30"/>
    <mergeCell ref="B31:G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3" activeCellId="0" sqref="B3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3" min="3" style="1" width="32.71"/>
    <col collapsed="false" customWidth="true" hidden="false" outlineLevel="0" max="4" min="4" style="1" width="7.86"/>
    <col collapsed="false" customWidth="true" hidden="false" outlineLevel="0" max="5" min="5" style="1" width="7.42"/>
    <col collapsed="false" customWidth="true" hidden="false" outlineLevel="0" max="6" min="6" style="1" width="8.15"/>
    <col collapsed="false" customWidth="true" hidden="false" outlineLevel="0" max="7" min="7" style="1" width="8.86"/>
    <col collapsed="false" customWidth="true" hidden="false" outlineLevel="0" max="8" min="8" style="1" width="8.57"/>
    <col collapsed="false" customWidth="true" hidden="false" outlineLevel="0" max="9" min="9" style="1" width="6.43"/>
    <col collapsed="false" customWidth="true" hidden="false" outlineLevel="0" max="10" min="10" style="1" width="6.57"/>
    <col collapsed="false" customWidth="true" hidden="false" outlineLevel="0" max="11" min="11" style="1" width="7.16"/>
    <col collapsed="false" customWidth="true" hidden="true" outlineLevel="0" max="12" min="12" style="1" width="7.42"/>
    <col collapsed="false" customWidth="true" hidden="false" outlineLevel="0" max="13" min="13" style="1" width="7.42"/>
    <col collapsed="false" customWidth="true" hidden="false" outlineLevel="0" max="14" min="14" style="1" width="7"/>
    <col collapsed="false" customWidth="true" hidden="false" outlineLevel="0" max="15" min="15" style="1" width="7.42"/>
    <col collapsed="false" customWidth="true" hidden="false" outlineLevel="0" max="16" min="16" style="1" width="6.14"/>
    <col collapsed="false" customWidth="true" hidden="true" outlineLevel="0" max="17" min="17" style="1" width="6.71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8.7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57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7.2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5" hidden="false" customHeight="true" outlineLevel="0" collapsed="false">
      <c r="B8" s="10" t="n">
        <v>175</v>
      </c>
      <c r="C8" s="11" t="s">
        <v>58</v>
      </c>
      <c r="D8" s="10" t="s">
        <v>23</v>
      </c>
      <c r="E8" s="12" t="n">
        <v>9.36</v>
      </c>
      <c r="F8" s="12" t="n">
        <v>12.74</v>
      </c>
      <c r="G8" s="12" t="n">
        <v>54</v>
      </c>
      <c r="H8" s="12" t="n">
        <v>447.43</v>
      </c>
      <c r="I8" s="12" t="n">
        <v>0.2</v>
      </c>
      <c r="J8" s="12" t="n">
        <v>1.24</v>
      </c>
      <c r="K8" s="12" t="n">
        <v>75</v>
      </c>
      <c r="L8" s="12"/>
      <c r="M8" s="12" t="n">
        <v>117.5</v>
      </c>
      <c r="N8" s="12" t="n">
        <v>91.24</v>
      </c>
      <c r="O8" s="12" t="n">
        <v>42.5</v>
      </c>
      <c r="P8" s="12" t="n">
        <v>0.81</v>
      </c>
      <c r="Q8" s="17" t="n">
        <v>25.32</v>
      </c>
    </row>
    <row r="9" customFormat="false" ht="28.5" hidden="true" customHeight="true" outlineLevel="0" collapsed="false">
      <c r="A9" s="5"/>
      <c r="B9" s="10"/>
      <c r="C9" s="11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/>
    </row>
    <row r="10" customFormat="false" ht="15.75" hidden="false" customHeight="true" outlineLevel="0" collapsed="false">
      <c r="A10" s="5"/>
      <c r="B10" s="10" t="n">
        <v>154</v>
      </c>
      <c r="C10" s="11" t="s">
        <v>43</v>
      </c>
      <c r="D10" s="10" t="n">
        <v>200</v>
      </c>
      <c r="E10" s="12" t="n">
        <v>0.133</v>
      </c>
      <c r="F10" s="12" t="n">
        <v>0.005</v>
      </c>
      <c r="G10" s="12" t="n">
        <v>12.19</v>
      </c>
      <c r="H10" s="12" t="n">
        <v>46.3</v>
      </c>
      <c r="I10" s="12" t="n">
        <v>0.01</v>
      </c>
      <c r="J10" s="12" t="n">
        <v>0</v>
      </c>
      <c r="K10" s="12" t="n">
        <v>0</v>
      </c>
      <c r="L10" s="12" t="n">
        <v>6.4</v>
      </c>
      <c r="M10" s="12" t="n">
        <v>3.2</v>
      </c>
      <c r="N10" s="12" t="n">
        <v>3.6</v>
      </c>
      <c r="O10" s="12" t="n">
        <v>0</v>
      </c>
      <c r="P10" s="12" t="n">
        <v>0.18</v>
      </c>
      <c r="Q10" s="16" t="n">
        <v>3.5</v>
      </c>
    </row>
    <row r="11" customFormat="false" ht="15" hidden="false" customHeight="true" outlineLevel="0" collapsed="false"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5" hidden="true" customHeight="false" outlineLevel="0" collapsed="false">
      <c r="A12" s="5"/>
      <c r="B12" s="10" t="s">
        <v>25</v>
      </c>
      <c r="C12" s="15" t="s">
        <v>26</v>
      </c>
      <c r="D12" s="10" t="n">
        <v>30</v>
      </c>
      <c r="E12" s="12" t="n">
        <v>4.05</v>
      </c>
      <c r="F12" s="12" t="n">
        <v>1.95</v>
      </c>
      <c r="G12" s="12" t="n">
        <v>24</v>
      </c>
      <c r="H12" s="12" t="n">
        <v>74.4</v>
      </c>
      <c r="I12" s="12" t="n">
        <v>0.1</v>
      </c>
      <c r="J12" s="12" t="n">
        <v>0</v>
      </c>
      <c r="K12" s="12" t="n">
        <v>0</v>
      </c>
      <c r="L12" s="12" t="n">
        <v>0.6</v>
      </c>
      <c r="M12" s="12" t="n">
        <v>12</v>
      </c>
      <c r="N12" s="12" t="n">
        <v>33</v>
      </c>
      <c r="O12" s="12" t="n">
        <v>6.89</v>
      </c>
      <c r="P12" s="12" t="n">
        <v>1.43</v>
      </c>
      <c r="Q12" s="16" t="n">
        <v>3.5</v>
      </c>
    </row>
    <row r="13" customFormat="false" ht="15" hidden="true" customHeight="true" outlineLevel="0" collapsed="false">
      <c r="A13" s="5"/>
      <c r="B13" s="10"/>
      <c r="C13" s="15"/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customFormat="false" ht="15" hidden="true" customHeight="false" outlineLevel="0" collapsed="false">
      <c r="B14" s="10"/>
      <c r="C14" s="11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customFormat="false" ht="11.25" hidden="true" customHeight="true" outlineLevel="0" collapsed="false">
      <c r="B15" s="10"/>
      <c r="C15" s="11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customFormat="false" ht="15" hidden="false" customHeight="false" outlineLevel="0" collapsed="false">
      <c r="A16" s="5"/>
      <c r="B16" s="15"/>
      <c r="C16" s="18" t="s">
        <v>27</v>
      </c>
      <c r="D16" s="19" t="n">
        <f aca="false">255+200+30</f>
        <v>485</v>
      </c>
      <c r="E16" s="20" t="n">
        <f aca="false">E8+E10+E11</f>
        <v>13.543</v>
      </c>
      <c r="F16" s="20" t="n">
        <f aca="false">F8+F10+F11</f>
        <v>14.695</v>
      </c>
      <c r="G16" s="20" t="n">
        <f aca="false">G8+G10+G11</f>
        <v>90.19</v>
      </c>
      <c r="H16" s="20" t="n">
        <f aca="false">H8+H10+H11</f>
        <v>568.13</v>
      </c>
      <c r="I16" s="20" t="n">
        <f aca="false">I8+I10+I11</f>
        <v>0.31</v>
      </c>
      <c r="J16" s="20" t="n">
        <f aca="false">J8+J10+J11</f>
        <v>1.24</v>
      </c>
      <c r="K16" s="20" t="n">
        <f aca="false">K8+K10+K11</f>
        <v>75</v>
      </c>
      <c r="L16" s="20" t="e">
        <f aca="false">L8+#REF!+L10+#REF!+L11</f>
        <v>#REF!</v>
      </c>
      <c r="M16" s="20" t="n">
        <f aca="false">M8+M10+M11</f>
        <v>132.7</v>
      </c>
      <c r="N16" s="20" t="n">
        <f aca="false">N8+N10+N11</f>
        <v>127.84</v>
      </c>
      <c r="O16" s="20" t="n">
        <f aca="false">O8+O10+O11</f>
        <v>49.39</v>
      </c>
      <c r="P16" s="20" t="n">
        <f aca="false">P8+P10+P11</f>
        <v>2.42</v>
      </c>
      <c r="Q16" s="21" t="e">
        <f aca="false">Q8+#REF!+Q10+Q11</f>
        <v>#REF!</v>
      </c>
    </row>
    <row r="17" customFormat="false" ht="15" hidden="false" customHeight="true" outlineLevel="0" collapsed="false">
      <c r="B17" s="22" t="s">
        <v>28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customFormat="false" ht="28.5" hidden="false" customHeight="true" outlineLevel="0" collapsed="false">
      <c r="A18" s="5"/>
      <c r="B18" s="10" t="n">
        <v>13</v>
      </c>
      <c r="C18" s="11" t="s">
        <v>59</v>
      </c>
      <c r="D18" s="10" t="n">
        <v>100</v>
      </c>
      <c r="E18" s="12" t="n">
        <v>1.85</v>
      </c>
      <c r="F18" s="12" t="n">
        <v>4.35</v>
      </c>
      <c r="G18" s="12" t="n">
        <v>8.62</v>
      </c>
      <c r="H18" s="12" t="n">
        <v>74.48</v>
      </c>
      <c r="I18" s="12" t="n">
        <v>0.05</v>
      </c>
      <c r="J18" s="12" t="n">
        <v>6.25</v>
      </c>
      <c r="K18" s="12" t="n">
        <v>0</v>
      </c>
      <c r="L18" s="12"/>
      <c r="M18" s="12" t="n">
        <v>24.28</v>
      </c>
      <c r="N18" s="12" t="n">
        <v>44</v>
      </c>
      <c r="O18" s="12" t="n">
        <v>30.75</v>
      </c>
      <c r="P18" s="12" t="n">
        <v>1.08</v>
      </c>
      <c r="Q18" s="13" t="n">
        <v>17.6</v>
      </c>
      <c r="R18" s="39"/>
      <c r="S18" s="39"/>
    </row>
    <row r="19" customFormat="false" ht="28.5" hidden="false" customHeight="true" outlineLevel="0" collapsed="false">
      <c r="B19" s="10" t="n">
        <v>235</v>
      </c>
      <c r="C19" s="11" t="s">
        <v>60</v>
      </c>
      <c r="D19" s="10" t="n">
        <v>250</v>
      </c>
      <c r="E19" s="12" t="n">
        <v>5</v>
      </c>
      <c r="F19" s="12" t="n">
        <v>5.6</v>
      </c>
      <c r="G19" s="12" t="n">
        <v>17.8</v>
      </c>
      <c r="H19" s="12" t="n">
        <v>134.6</v>
      </c>
      <c r="I19" s="12" t="n">
        <v>0.05</v>
      </c>
      <c r="J19" s="12" t="n">
        <v>1.87</v>
      </c>
      <c r="K19" s="12" t="n">
        <v>15</v>
      </c>
      <c r="L19" s="12" t="n">
        <v>0.1</v>
      </c>
      <c r="M19" s="12" t="n">
        <v>25.5</v>
      </c>
      <c r="N19" s="12" t="n">
        <v>35.62</v>
      </c>
      <c r="O19" s="12" t="n">
        <v>35.62</v>
      </c>
      <c r="P19" s="12" t="n">
        <v>1.62</v>
      </c>
      <c r="Q19" s="13" t="n">
        <v>19.47</v>
      </c>
    </row>
    <row r="20" customFormat="false" ht="15.75" hidden="false" customHeight="true" outlineLevel="0" collapsed="false">
      <c r="A20" s="5"/>
      <c r="B20" s="10" t="s">
        <v>61</v>
      </c>
      <c r="C20" s="11" t="s">
        <v>62</v>
      </c>
      <c r="D20" s="10" t="s">
        <v>63</v>
      </c>
      <c r="E20" s="12" t="n">
        <v>14.98</v>
      </c>
      <c r="F20" s="12" t="n">
        <v>5.06</v>
      </c>
      <c r="G20" s="12" t="n">
        <v>9.58</v>
      </c>
      <c r="H20" s="12" t="n">
        <v>143.74</v>
      </c>
      <c r="I20" s="12" t="n">
        <v>0.07</v>
      </c>
      <c r="J20" s="12" t="n">
        <v>1.02</v>
      </c>
      <c r="K20" s="12" t="n">
        <v>26.24</v>
      </c>
      <c r="L20" s="12"/>
      <c r="M20" s="12" t="n">
        <v>59.12</v>
      </c>
      <c r="N20" s="12" t="n">
        <v>197.12</v>
      </c>
      <c r="O20" s="12" t="n">
        <v>26.37</v>
      </c>
      <c r="P20" s="12" t="n">
        <v>0.73</v>
      </c>
      <c r="Q20" s="13" t="n">
        <v>32.55</v>
      </c>
    </row>
    <row r="21" customFormat="false" ht="15.75" hidden="false" customHeight="true" outlineLevel="0" collapsed="false">
      <c r="B21" s="10" t="n">
        <v>924</v>
      </c>
      <c r="C21" s="11" t="s">
        <v>48</v>
      </c>
      <c r="D21" s="10" t="n">
        <v>200</v>
      </c>
      <c r="E21" s="12" t="n">
        <v>0.3</v>
      </c>
      <c r="F21" s="12" t="n">
        <v>0.1</v>
      </c>
      <c r="G21" s="12" t="n">
        <v>37</v>
      </c>
      <c r="H21" s="12" t="n">
        <v>138.6</v>
      </c>
      <c r="I21" s="12" t="n">
        <v>0</v>
      </c>
      <c r="J21" s="12" t="n">
        <v>3</v>
      </c>
      <c r="K21" s="12" t="n">
        <v>0</v>
      </c>
      <c r="L21" s="12"/>
      <c r="M21" s="12" t="n">
        <v>22</v>
      </c>
      <c r="N21" s="12" t="n">
        <v>22</v>
      </c>
      <c r="O21" s="12" t="n">
        <v>0</v>
      </c>
      <c r="P21" s="12" t="n">
        <v>0</v>
      </c>
      <c r="Q21" s="13" t="n">
        <v>10.26</v>
      </c>
    </row>
    <row r="22" customFormat="false" ht="15" hidden="true" customHeight="false" outlineLevel="0" collapsed="false">
      <c r="B22" s="10"/>
      <c r="C22" s="11"/>
      <c r="D22" s="1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customFormat="false" ht="15" hidden="false" customHeight="true" outlineLevel="0" collapsed="false">
      <c r="B23" s="10" t="s">
        <v>25</v>
      </c>
      <c r="C23" s="11" t="s">
        <v>35</v>
      </c>
      <c r="D23" s="10" t="n">
        <v>30</v>
      </c>
      <c r="E23" s="12" t="n">
        <v>2.4</v>
      </c>
      <c r="F23" s="12" t="n">
        <v>0.3</v>
      </c>
      <c r="G23" s="12" t="n">
        <v>18.3</v>
      </c>
      <c r="H23" s="12" t="n">
        <v>66.3</v>
      </c>
      <c r="I23" s="12" t="n">
        <v>0.03</v>
      </c>
      <c r="J23" s="12" t="n">
        <v>0</v>
      </c>
      <c r="K23" s="12" t="n">
        <v>0</v>
      </c>
      <c r="L23" s="12" t="n">
        <v>0.8</v>
      </c>
      <c r="M23" s="12" t="n">
        <v>8</v>
      </c>
      <c r="N23" s="12" t="n">
        <v>17</v>
      </c>
      <c r="O23" s="12" t="n">
        <v>6.7</v>
      </c>
      <c r="P23" s="12" t="n">
        <v>1.4</v>
      </c>
      <c r="Q23" s="13"/>
    </row>
    <row r="24" customFormat="false" ht="15" hidden="false" customHeight="false" outlineLevel="0" collapsed="false">
      <c r="A24" s="5"/>
      <c r="B24" s="10" t="s">
        <v>25</v>
      </c>
      <c r="C24" s="11" t="s">
        <v>26</v>
      </c>
      <c r="D24" s="10" t="n">
        <v>30</v>
      </c>
      <c r="E24" s="12" t="n">
        <v>4.05</v>
      </c>
      <c r="F24" s="12" t="n">
        <v>1.95</v>
      </c>
      <c r="G24" s="12" t="n">
        <v>24</v>
      </c>
      <c r="H24" s="12" t="n">
        <v>74.4</v>
      </c>
      <c r="I24" s="12" t="n">
        <v>0.1</v>
      </c>
      <c r="J24" s="12" t="n">
        <v>0</v>
      </c>
      <c r="K24" s="12" t="n">
        <v>0</v>
      </c>
      <c r="L24" s="12" t="n">
        <v>0.6</v>
      </c>
      <c r="M24" s="12" t="n">
        <v>12</v>
      </c>
      <c r="N24" s="12" t="n">
        <v>33</v>
      </c>
      <c r="O24" s="12" t="n">
        <v>6.89</v>
      </c>
      <c r="P24" s="12" t="n">
        <v>1.43</v>
      </c>
      <c r="Q24" s="17" t="n">
        <v>3.5</v>
      </c>
    </row>
    <row r="25" customFormat="false" ht="15" hidden="true" customHeight="false" outlineLevel="0" collapsed="false">
      <c r="B25" s="10"/>
      <c r="C25" s="11"/>
      <c r="D25" s="1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</row>
    <row r="26" customFormat="false" ht="15" hidden="false" customHeight="false" outlineLevel="0" collapsed="false">
      <c r="A26" s="5"/>
      <c r="B26" s="15"/>
      <c r="C26" s="18" t="s">
        <v>27</v>
      </c>
      <c r="D26" s="19" t="n">
        <f aca="false">100+250+150+250+30+30+ 100</f>
        <v>910</v>
      </c>
      <c r="E26" s="20" t="n">
        <f aca="false">E18+E19+E20+E21+E23+E24</f>
        <v>28.58</v>
      </c>
      <c r="F26" s="20" t="n">
        <f aca="false">F18+F19+F20+F21+F23+F24</f>
        <v>17.36</v>
      </c>
      <c r="G26" s="20" t="n">
        <f aca="false">G18+G19+G20+G21+G23+G24</f>
        <v>115.3</v>
      </c>
      <c r="H26" s="20" t="n">
        <f aca="false">H18+H19+H20+H21+H23+H24</f>
        <v>632.12</v>
      </c>
      <c r="I26" s="20" t="n">
        <f aca="false">I18+I19+I20+I21+I23+I24</f>
        <v>0.3</v>
      </c>
      <c r="J26" s="20" t="n">
        <f aca="false">J18+J19+J20+J21+J23+J24</f>
        <v>12.14</v>
      </c>
      <c r="K26" s="20" t="n">
        <f aca="false">K18+K19+K20+K21+K23+K24</f>
        <v>41.24</v>
      </c>
      <c r="L26" s="20" t="e">
        <f aca="false">L18+L19+L20+#REF!+L21+L23+L24</f>
        <v>#REF!</v>
      </c>
      <c r="M26" s="20" t="n">
        <f aca="false">M18+M19+M20+M21+M23+M24</f>
        <v>150.9</v>
      </c>
      <c r="N26" s="20" t="n">
        <f aca="false">N18+N19+N20+N21+N23+N24</f>
        <v>348.74</v>
      </c>
      <c r="O26" s="20" t="n">
        <f aca="false">O18+O19+O20+O21+O23+O24</f>
        <v>106.33</v>
      </c>
      <c r="P26" s="20" t="n">
        <f aca="false">P18+P19+P20+P21+P23+P24</f>
        <v>6.26</v>
      </c>
      <c r="Q26" s="21" t="e">
        <f aca="false">Q18+Q19+Q20+#REF!+Q21+Q24</f>
        <v>#REF!</v>
      </c>
    </row>
    <row r="27" customFormat="false" ht="15" hidden="false" customHeight="false" outlineLevel="0" collapsed="false">
      <c r="B27" s="15"/>
      <c r="C27" s="18" t="s">
        <v>36</v>
      </c>
      <c r="D27" s="18"/>
      <c r="E27" s="20" t="n">
        <f aca="false">E26+E16</f>
        <v>42.123</v>
      </c>
      <c r="F27" s="20" t="n">
        <f aca="false">F26+F16</f>
        <v>32.055</v>
      </c>
      <c r="G27" s="20" t="n">
        <f aca="false">G26+G16</f>
        <v>205.49</v>
      </c>
      <c r="H27" s="20" t="n">
        <f aca="false">H26+H16</f>
        <v>1200.25</v>
      </c>
      <c r="I27" s="20" t="n">
        <f aca="false">I26+I16</f>
        <v>0.61</v>
      </c>
      <c r="J27" s="20" t="n">
        <f aca="false">J26+J16</f>
        <v>13.38</v>
      </c>
      <c r="K27" s="20" t="n">
        <f aca="false">K26+K16</f>
        <v>116.24</v>
      </c>
      <c r="L27" s="20" t="e">
        <f aca="false">L26+L16</f>
        <v>#REF!</v>
      </c>
      <c r="M27" s="20" t="n">
        <f aca="false">M26+M16</f>
        <v>283.6</v>
      </c>
      <c r="N27" s="20" t="n">
        <f aca="false">N26+N16</f>
        <v>476.58</v>
      </c>
      <c r="O27" s="20" t="n">
        <f aca="false">O26+O16</f>
        <v>155.72</v>
      </c>
      <c r="P27" s="20" t="n">
        <f aca="false">P26+P16</f>
        <v>8.68</v>
      </c>
    </row>
    <row r="28" customFormat="false" ht="15" hidden="false" customHeight="false" outlineLevel="0" collapsed="false">
      <c r="A28" s="5"/>
      <c r="B28" s="18"/>
      <c r="C28" s="18" t="s">
        <v>37</v>
      </c>
      <c r="D28" s="18"/>
      <c r="E28" s="20" t="n">
        <f aca="false">E27/12</f>
        <v>3.51025</v>
      </c>
      <c r="F28" s="20" t="n">
        <f aca="false">F27/12</f>
        <v>2.67125</v>
      </c>
      <c r="G28" s="20" t="n">
        <f aca="false">G27/12</f>
        <v>17.1241666666667</v>
      </c>
      <c r="H28" s="20" t="n">
        <f aca="false">H27/12</f>
        <v>100.020833333333</v>
      </c>
      <c r="I28" s="20" t="n">
        <f aca="false">I27/12</f>
        <v>0.0508333333333333</v>
      </c>
      <c r="J28" s="20" t="n">
        <f aca="false">J27/12</f>
        <v>1.115</v>
      </c>
      <c r="K28" s="20" t="n">
        <f aca="false">K27/12</f>
        <v>9.68666666666667</v>
      </c>
      <c r="L28" s="20" t="e">
        <f aca="false">L27/12</f>
        <v>#REF!</v>
      </c>
      <c r="M28" s="20" t="n">
        <f aca="false">M27/12</f>
        <v>23.6333333333333</v>
      </c>
      <c r="N28" s="20" t="n">
        <f aca="false">N27/12</f>
        <v>39.715</v>
      </c>
      <c r="O28" s="20" t="n">
        <f aca="false">O27/12</f>
        <v>12.9766666666667</v>
      </c>
      <c r="P28" s="20" t="n">
        <f aca="false">P27/12</f>
        <v>0.723333333333333</v>
      </c>
    </row>
    <row r="29" customFormat="false" ht="15" hidden="false" customHeight="true" outlineLevel="0" collapsed="false">
      <c r="B29" s="26" t="s">
        <v>38</v>
      </c>
      <c r="C29" s="26"/>
      <c r="D29" s="26"/>
      <c r="E29" s="26"/>
      <c r="F29" s="26"/>
      <c r="G29" s="26"/>
      <c r="H29" s="27" t="n">
        <v>2720</v>
      </c>
      <c r="Q29" s="36" t="e">
        <f aca="false">Q16+Q26</f>
        <v>#REF!</v>
      </c>
      <c r="R29" s="37"/>
    </row>
    <row r="30" customFormat="false" ht="15" hidden="false" customHeight="false" outlineLevel="0" collapsed="false">
      <c r="A30" s="5"/>
      <c r="B30" s="29" t="s">
        <v>39</v>
      </c>
      <c r="C30" s="29"/>
      <c r="D30" s="29"/>
      <c r="E30" s="29"/>
      <c r="F30" s="29"/>
      <c r="G30" s="29"/>
      <c r="H30" s="27" t="n">
        <f aca="false">H16*100/H29</f>
        <v>20.8871323529412</v>
      </c>
    </row>
    <row r="31" customFormat="false" ht="15" hidden="false" customHeight="false" outlineLevel="0" collapsed="false">
      <c r="A31" s="5"/>
      <c r="B31" s="29" t="s">
        <v>40</v>
      </c>
      <c r="C31" s="29"/>
      <c r="D31" s="29"/>
      <c r="E31" s="29"/>
      <c r="F31" s="29"/>
      <c r="G31" s="29"/>
      <c r="H31" s="27" t="n">
        <f aca="false">H26*100/H29</f>
        <v>23.2397058823529</v>
      </c>
    </row>
    <row r="32" customFormat="false" ht="15" hidden="false" customHeight="false" outlineLevel="0" collapsed="false">
      <c r="A32" s="5"/>
    </row>
    <row r="34" customFormat="false" ht="15" hidden="false" customHeight="false" outlineLevel="0" collapsed="false">
      <c r="A34" s="5"/>
    </row>
    <row r="36" customFormat="false" ht="15" hidden="false" customHeight="false" outlineLevel="0" collapsed="false">
      <c r="A36" s="5"/>
    </row>
    <row r="38" customFormat="false" ht="15" hidden="false" customHeight="false" outlineLevel="0" collapsed="false">
      <c r="A38" s="5"/>
    </row>
    <row r="40" customFormat="false" ht="15" hidden="false" customHeight="false" outlineLevel="0" collapsed="false">
      <c r="A40" s="5"/>
    </row>
    <row r="42" customFormat="false" ht="15" hidden="false" customHeight="false" outlineLevel="0" collapsed="false">
      <c r="A42" s="5"/>
    </row>
    <row r="44" customFormat="false" ht="15" hidden="false" customHeight="false" outlineLevel="0" collapsed="false">
      <c r="A44" s="5"/>
    </row>
    <row r="46" customFormat="false" ht="15" hidden="false" customHeight="false" outlineLevel="0" collapsed="false">
      <c r="A46" s="5"/>
    </row>
    <row r="48" customFormat="false" ht="15" hidden="false" customHeight="false" outlineLevel="0" collapsed="false">
      <c r="A48" s="5"/>
    </row>
    <row r="50" customFormat="false" ht="15" hidden="false" customHeight="false" outlineLevel="0" collapsed="false">
      <c r="A50" s="5"/>
    </row>
    <row r="52" customFormat="false" ht="15" hidden="false" customHeight="false" outlineLevel="0" collapsed="false">
      <c r="A52" s="5"/>
    </row>
    <row r="54" customFormat="false" ht="15" hidden="false" customHeight="false" outlineLevel="0" collapsed="false">
      <c r="A54" s="5"/>
    </row>
    <row r="56" customFormat="false" ht="15" hidden="false" customHeight="false" outlineLevel="0" collapsed="false">
      <c r="A56" s="5"/>
    </row>
    <row r="58" customFormat="false" ht="15" hidden="false" customHeight="false" outlineLevel="0" collapsed="false">
      <c r="A58" s="5"/>
    </row>
    <row r="60" customFormat="false" ht="15" hidden="false" customHeight="false" outlineLevel="0" collapsed="false">
      <c r="A60" s="5"/>
    </row>
    <row r="62" customFormat="false" ht="15" hidden="false" customHeight="false" outlineLevel="0" collapsed="false">
      <c r="A62" s="5"/>
    </row>
    <row r="64" customFormat="false" ht="15" hidden="false" customHeight="false" outlineLevel="0" collapsed="false">
      <c r="A64" s="5"/>
    </row>
    <row r="66" customFormat="false" ht="15" hidden="false" customHeight="false" outlineLevel="0" collapsed="false">
      <c r="A66" s="5"/>
    </row>
    <row r="68" customFormat="false" ht="15" hidden="false" customHeight="false" outlineLevel="0" collapsed="false">
      <c r="A68" s="5"/>
    </row>
    <row r="70" customFormat="false" ht="15" hidden="false" customHeight="false" outlineLevel="0" collapsed="false">
      <c r="A70" s="5"/>
    </row>
    <row r="72" customFormat="false" ht="15" hidden="false" customHeight="false" outlineLevel="0" collapsed="false">
      <c r="A72" s="5"/>
    </row>
    <row r="74" customFormat="false" ht="15" hidden="false" customHeight="false" outlineLevel="0" collapsed="false">
      <c r="A74" s="5"/>
    </row>
    <row r="76" customFormat="false" ht="15" hidden="false" customHeight="false" outlineLevel="0" collapsed="false">
      <c r="A76" s="5"/>
    </row>
    <row r="78" customFormat="false" ht="15" hidden="false" customHeight="false" outlineLevel="0" collapsed="false">
      <c r="A78" s="5"/>
    </row>
    <row r="80" customFormat="false" ht="15" hidden="false" customHeight="false" outlineLevel="0" collapsed="false">
      <c r="A80" s="5"/>
    </row>
    <row r="82" customFormat="false" ht="15" hidden="false" customHeight="false" outlineLevel="0" collapsed="false">
      <c r="A82" s="5"/>
    </row>
    <row r="84" customFormat="false" ht="15" hidden="false" customHeight="false" outlineLevel="0" collapsed="false">
      <c r="A84" s="5"/>
    </row>
    <row r="86" customFormat="false" ht="15" hidden="false" customHeight="false" outlineLevel="0" collapsed="false">
      <c r="A86" s="5"/>
    </row>
    <row r="88" customFormat="false" ht="15" hidden="false" customHeight="false" outlineLevel="0" collapsed="false">
      <c r="A88" s="5"/>
    </row>
    <row r="90" customFormat="false" ht="15" hidden="false" customHeight="false" outlineLevel="0" collapsed="false">
      <c r="A90" s="5"/>
    </row>
    <row r="92" customFormat="false" ht="15" hidden="false" customHeight="false" outlineLevel="0" collapsed="false">
      <c r="A92" s="5"/>
    </row>
    <row r="94" customFormat="false" ht="15" hidden="false" customHeight="false" outlineLevel="0" collapsed="false">
      <c r="A94" s="5"/>
    </row>
    <row r="96" customFormat="false" ht="15" hidden="false" customHeight="false" outlineLevel="0" collapsed="false">
      <c r="A96" s="5"/>
    </row>
    <row r="98" customFormat="false" ht="15" hidden="false" customHeight="false" outlineLevel="0" collapsed="false">
      <c r="A98" s="5"/>
    </row>
    <row r="100" customFormat="false" ht="15" hidden="false" customHeight="false" outlineLevel="0" collapsed="false">
      <c r="A100" s="5"/>
    </row>
    <row r="102" customFormat="false" ht="15" hidden="false" customHeight="false" outlineLevel="0" collapsed="false">
      <c r="A102" s="5"/>
    </row>
    <row r="104" customFormat="false" ht="15" hidden="false" customHeight="false" outlineLevel="0" collapsed="false">
      <c r="A104" s="5"/>
    </row>
    <row r="106" customFormat="false" ht="15" hidden="false" customHeight="false" outlineLevel="0" collapsed="false">
      <c r="A106" s="5"/>
    </row>
    <row r="108" customFormat="false" ht="15" hidden="false" customHeight="false" outlineLevel="0" collapsed="false">
      <c r="A108" s="5"/>
    </row>
    <row r="110" customFormat="false" ht="15" hidden="false" customHeight="false" outlineLevel="0" collapsed="false">
      <c r="A110" s="5"/>
    </row>
    <row r="112" customFormat="false" ht="15" hidden="false" customHeight="false" outlineLevel="0" collapsed="false">
      <c r="A112" s="5"/>
    </row>
    <row r="114" customFormat="false" ht="15" hidden="false" customHeight="false" outlineLevel="0" collapsed="false">
      <c r="A114" s="5"/>
    </row>
    <row r="116" customFormat="false" ht="15" hidden="false" customHeight="false" outlineLevel="0" collapsed="false">
      <c r="A116" s="5"/>
    </row>
    <row r="118" customFormat="false" ht="15" hidden="false" customHeight="false" outlineLevel="0" collapsed="false">
      <c r="A118" s="5"/>
    </row>
    <row r="120" customFormat="false" ht="15" hidden="false" customHeight="false" outlineLevel="0" collapsed="false">
      <c r="A120" s="5"/>
    </row>
    <row r="122" customFormat="false" ht="15" hidden="false" customHeight="false" outlineLevel="0" collapsed="false">
      <c r="A122" s="5"/>
    </row>
    <row r="124" customFormat="false" ht="15" hidden="false" customHeight="false" outlineLevel="0" collapsed="false">
      <c r="A124" s="5"/>
    </row>
    <row r="126" customFormat="false" ht="15" hidden="false" customHeight="false" outlineLevel="0" collapsed="false">
      <c r="A126" s="5"/>
    </row>
    <row r="128" customFormat="false" ht="15" hidden="false" customHeight="false" outlineLevel="0" collapsed="false">
      <c r="A128" s="5"/>
    </row>
    <row r="130" customFormat="false" ht="15" hidden="false" customHeight="false" outlineLevel="0" collapsed="false">
      <c r="A130" s="5"/>
    </row>
    <row r="132" customFormat="false" ht="15" hidden="false" customHeight="false" outlineLevel="0" collapsed="false">
      <c r="A132" s="5"/>
    </row>
    <row r="134" customFormat="false" ht="15" hidden="false" customHeight="false" outlineLevel="0" collapsed="false">
      <c r="A134" s="5"/>
    </row>
    <row r="136" customFormat="false" ht="15" hidden="false" customHeight="false" outlineLevel="0" collapsed="false">
      <c r="A136" s="5"/>
    </row>
    <row r="138" customFormat="false" ht="15" hidden="false" customHeight="false" outlineLevel="0" collapsed="false">
      <c r="A138" s="5"/>
    </row>
    <row r="140" customFormat="false" ht="15" hidden="false" customHeight="false" outlineLevel="0" collapsed="false">
      <c r="A140" s="5"/>
    </row>
    <row r="142" customFormat="false" ht="15" hidden="false" customHeight="false" outlineLevel="0" collapsed="false">
      <c r="A142" s="5"/>
    </row>
    <row r="144" customFormat="false" ht="15" hidden="false" customHeight="false" outlineLevel="0" collapsed="false">
      <c r="A144" s="5"/>
    </row>
    <row r="146" customFormat="false" ht="15" hidden="false" customHeight="false" outlineLevel="0" collapsed="false">
      <c r="A146" s="5"/>
    </row>
    <row r="148" customFormat="false" ht="15" hidden="false" customHeight="false" outlineLevel="0" collapsed="false">
      <c r="A148" s="5"/>
    </row>
    <row r="150" customFormat="false" ht="15" hidden="false" customHeight="false" outlineLevel="0" collapsed="false">
      <c r="A150" s="5"/>
    </row>
    <row r="152" customFormat="false" ht="15" hidden="false" customHeight="false" outlineLevel="0" collapsed="false">
      <c r="A152" s="5"/>
    </row>
    <row r="154" customFormat="false" ht="15" hidden="false" customHeight="false" outlineLevel="0" collapsed="false">
      <c r="A154" s="5"/>
    </row>
    <row r="156" customFormat="false" ht="15" hidden="false" customHeight="false" outlineLevel="0" collapsed="false">
      <c r="A156" s="5"/>
    </row>
    <row r="158" customFormat="false" ht="15" hidden="false" customHeight="false" outlineLevel="0" collapsed="false">
      <c r="A158" s="5"/>
    </row>
    <row r="160" customFormat="false" ht="15" hidden="false" customHeight="false" outlineLevel="0" collapsed="false">
      <c r="A160" s="5"/>
    </row>
    <row r="162" customFormat="false" ht="15" hidden="false" customHeight="false" outlineLevel="0" collapsed="false">
      <c r="A162" s="5"/>
    </row>
    <row r="164" customFormat="false" ht="15" hidden="false" customHeight="false" outlineLevel="0" collapsed="false">
      <c r="A164" s="5"/>
    </row>
    <row r="166" customFormat="false" ht="15" hidden="false" customHeight="false" outlineLevel="0" collapsed="false">
      <c r="A166" s="5"/>
    </row>
    <row r="168" customFormat="false" ht="15" hidden="false" customHeight="false" outlineLevel="0" collapsed="false">
      <c r="A168" s="5"/>
    </row>
    <row r="170" customFormat="false" ht="15" hidden="false" customHeight="false" outlineLevel="0" collapsed="false">
      <c r="A170" s="5"/>
    </row>
    <row r="172" customFormat="false" ht="15" hidden="false" customHeight="false" outlineLevel="0" collapsed="false">
      <c r="A172" s="5"/>
    </row>
    <row r="174" customFormat="false" ht="15" hidden="false" customHeight="false" outlineLevel="0" collapsed="false">
      <c r="A174" s="5"/>
    </row>
    <row r="176" customFormat="false" ht="15" hidden="false" customHeight="false" outlineLevel="0" collapsed="false">
      <c r="A176" s="5"/>
    </row>
    <row r="178" customFormat="false" ht="15" hidden="false" customHeight="false" outlineLevel="0" collapsed="false">
      <c r="A178" s="5"/>
    </row>
    <row r="180" customFormat="false" ht="15" hidden="false" customHeight="false" outlineLevel="0" collapsed="false">
      <c r="A180" s="5"/>
    </row>
    <row r="182" customFormat="false" ht="15" hidden="false" customHeight="false" outlineLevel="0" collapsed="false">
      <c r="A182" s="5"/>
    </row>
    <row r="184" customFormat="false" ht="15" hidden="false" customHeight="false" outlineLevel="0" collapsed="false">
      <c r="A184" s="5"/>
    </row>
    <row r="186" customFormat="false" ht="15" hidden="false" customHeight="false" outlineLevel="0" collapsed="false">
      <c r="A186" s="5"/>
    </row>
    <row r="188" customFormat="false" ht="15" hidden="false" customHeight="false" outlineLevel="0" collapsed="false">
      <c r="A188" s="5"/>
    </row>
    <row r="190" customFormat="false" ht="15" hidden="false" customHeight="false" outlineLevel="0" collapsed="false">
      <c r="A190" s="5"/>
    </row>
    <row r="192" customFormat="false" ht="15" hidden="false" customHeight="false" outlineLevel="0" collapsed="false">
      <c r="A192" s="5"/>
    </row>
    <row r="194" customFormat="false" ht="15" hidden="false" customHeight="false" outlineLevel="0" collapsed="false">
      <c r="A194" s="5"/>
    </row>
    <row r="196" customFormat="false" ht="15" hidden="false" customHeight="false" outlineLevel="0" collapsed="false">
      <c r="A196" s="5"/>
    </row>
    <row r="198" customFormat="false" ht="15" hidden="false" customHeight="false" outlineLevel="0" collapsed="false">
      <c r="A198" s="5"/>
    </row>
    <row r="200" customFormat="false" ht="15" hidden="false" customHeight="false" outlineLevel="0" collapsed="false">
      <c r="A200" s="5"/>
    </row>
    <row r="202" customFormat="false" ht="15" hidden="false" customHeight="false" outlineLevel="0" collapsed="false">
      <c r="A202" s="5"/>
    </row>
    <row r="204" customFormat="false" ht="15" hidden="false" customHeight="false" outlineLevel="0" collapsed="false">
      <c r="A204" s="5"/>
    </row>
    <row r="206" customFormat="false" ht="15" hidden="false" customHeight="false" outlineLevel="0" collapsed="false">
      <c r="A206" s="5"/>
    </row>
    <row r="208" customFormat="false" ht="15" hidden="false" customHeight="false" outlineLevel="0" collapsed="false">
      <c r="A208" s="5"/>
    </row>
    <row r="210" customFormat="false" ht="15" hidden="false" customHeight="false" outlineLevel="0" collapsed="false">
      <c r="A210" s="5"/>
    </row>
    <row r="212" customFormat="false" ht="15" hidden="false" customHeight="false" outlineLevel="0" collapsed="false">
      <c r="A212" s="5"/>
    </row>
    <row r="214" customFormat="false" ht="15" hidden="false" customHeight="false" outlineLevel="0" collapsed="false">
      <c r="A214" s="5"/>
    </row>
    <row r="216" customFormat="false" ht="15" hidden="false" customHeight="false" outlineLevel="0" collapsed="false">
      <c r="A216" s="5"/>
    </row>
    <row r="218" customFormat="false" ht="15" hidden="false" customHeight="false" outlineLevel="0" collapsed="false">
      <c r="A218" s="5"/>
    </row>
    <row r="220" customFormat="false" ht="15" hidden="false" customHeight="false" outlineLevel="0" collapsed="false">
      <c r="A220" s="5"/>
    </row>
    <row r="222" customFormat="false" ht="15" hidden="false" customHeight="false" outlineLevel="0" collapsed="false">
      <c r="A222" s="5"/>
    </row>
    <row r="224" customFormat="false" ht="15" hidden="false" customHeight="false" outlineLevel="0" collapsed="false">
      <c r="A224" s="5"/>
    </row>
    <row r="226" customFormat="false" ht="15" hidden="false" customHeight="false" outlineLevel="0" collapsed="false">
      <c r="A226" s="5"/>
    </row>
    <row r="228" customFormat="false" ht="15" hidden="false" customHeight="false" outlineLevel="0" collapsed="false">
      <c r="A228" s="5"/>
    </row>
    <row r="230" customFormat="false" ht="15" hidden="false" customHeight="false" outlineLevel="0" collapsed="false">
      <c r="A230" s="5"/>
    </row>
    <row r="232" customFormat="false" ht="15" hidden="false" customHeight="false" outlineLevel="0" collapsed="false">
      <c r="A232" s="5"/>
    </row>
    <row r="234" customFormat="false" ht="15" hidden="false" customHeight="false" outlineLevel="0" collapsed="false">
      <c r="A234" s="5"/>
    </row>
    <row r="236" customFormat="false" ht="15" hidden="false" customHeight="false" outlineLevel="0" collapsed="false">
      <c r="A236" s="5"/>
    </row>
    <row r="238" customFormat="false" ht="15" hidden="false" customHeight="false" outlineLevel="0" collapsed="false">
      <c r="A238" s="5"/>
    </row>
    <row r="240" customFormat="false" ht="15" hidden="false" customHeight="false" outlineLevel="0" collapsed="false">
      <c r="A240" s="5"/>
    </row>
    <row r="242" customFormat="false" ht="15" hidden="false" customHeight="false" outlineLevel="0" collapsed="false">
      <c r="A242" s="5"/>
    </row>
    <row r="244" customFormat="false" ht="15" hidden="false" customHeight="false" outlineLevel="0" collapsed="false">
      <c r="A244" s="5"/>
    </row>
    <row r="246" customFormat="false" ht="15" hidden="false" customHeight="false" outlineLevel="0" collapsed="false">
      <c r="A246" s="5"/>
    </row>
    <row r="248" customFormat="false" ht="15" hidden="false" customHeight="false" outlineLevel="0" collapsed="false">
      <c r="A248" s="5"/>
    </row>
    <row r="250" customFormat="false" ht="15" hidden="false" customHeight="false" outlineLevel="0" collapsed="false">
      <c r="A250" s="5"/>
    </row>
    <row r="252" customFormat="false" ht="15" hidden="false" customHeight="false" outlineLevel="0" collapsed="false">
      <c r="A252" s="5"/>
    </row>
    <row r="254" customFormat="false" ht="15" hidden="false" customHeight="false" outlineLevel="0" collapsed="false">
      <c r="A254" s="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7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7:P17"/>
    <mergeCell ref="R18:S18"/>
    <mergeCell ref="C27:D27"/>
    <mergeCell ref="C28:D28"/>
    <mergeCell ref="B29:G29"/>
    <mergeCell ref="B30:G30"/>
    <mergeCell ref="B31:G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24" colorId="64" zoomScale="100" zoomScaleNormal="100" zoomScalePageLayoutView="100" workbookViewId="0">
      <selection pane="topLeft" activeCell="B3" activeCellId="0" sqref="B3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.29"/>
    <col collapsed="false" customWidth="true" hidden="false" outlineLevel="0" max="3" min="3" style="1" width="32.42"/>
    <col collapsed="false" customWidth="true" hidden="false" outlineLevel="0" max="4" min="4" style="1" width="7.42"/>
    <col collapsed="false" customWidth="true" hidden="false" outlineLevel="0" max="5" min="5" style="1" width="7.29"/>
    <col collapsed="false" customWidth="true" hidden="false" outlineLevel="0" max="6" min="6" style="1" width="6.71"/>
    <col collapsed="false" customWidth="true" hidden="false" outlineLevel="0" max="7" min="7" style="1" width="8.57"/>
    <col collapsed="false" customWidth="true" hidden="false" outlineLevel="0" max="8" min="8" style="1" width="8.71"/>
    <col collapsed="false" customWidth="true" hidden="false" outlineLevel="0" max="10" min="9" style="1" width="6.57"/>
    <col collapsed="false" customWidth="true" hidden="false" outlineLevel="0" max="11" min="11" style="1" width="7.16"/>
    <col collapsed="false" customWidth="true" hidden="true" outlineLevel="0" max="12" min="12" style="1" width="7.42"/>
    <col collapsed="false" customWidth="true" hidden="false" outlineLevel="0" max="13" min="13" style="1" width="8.15"/>
    <col collapsed="false" customWidth="true" hidden="false" outlineLevel="0" max="15" min="14" style="1" width="7.42"/>
    <col collapsed="false" customWidth="true" hidden="false" outlineLevel="0" max="16" min="16" style="1" width="6.29"/>
    <col collapsed="false" customWidth="true" hidden="true" outlineLevel="0" max="17" min="17" style="1" width="7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8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64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7.2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7.25" hidden="false" customHeight="true" outlineLevel="0" collapsed="false">
      <c r="B8" s="10" t="n">
        <v>93</v>
      </c>
      <c r="C8" s="11" t="s">
        <v>65</v>
      </c>
      <c r="D8" s="10" t="n">
        <v>300</v>
      </c>
      <c r="E8" s="12" t="n">
        <v>6.75</v>
      </c>
      <c r="F8" s="12" t="n">
        <v>7.08</v>
      </c>
      <c r="G8" s="12" t="n">
        <v>25.67</v>
      </c>
      <c r="H8" s="12" t="n">
        <v>393.6</v>
      </c>
      <c r="I8" s="12" t="n">
        <v>0.1</v>
      </c>
      <c r="J8" s="12" t="n">
        <v>1.22</v>
      </c>
      <c r="K8" s="12" t="n">
        <v>41.71</v>
      </c>
      <c r="L8" s="12"/>
      <c r="M8" s="12" t="n">
        <v>210.8</v>
      </c>
      <c r="N8" s="12" t="n">
        <v>188.13</v>
      </c>
      <c r="O8" s="12" t="n">
        <v>32.9</v>
      </c>
      <c r="P8" s="12" t="n">
        <v>0.68</v>
      </c>
      <c r="Q8" s="16" t="n">
        <v>23.92</v>
      </c>
      <c r="R8" s="1"/>
    </row>
    <row r="9" customFormat="false" ht="15.75" hidden="true" customHeight="true" outlineLevel="0" collapsed="false">
      <c r="A9" s="5"/>
      <c r="B9" s="10"/>
      <c r="C9" s="11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16" t="n">
        <v>7.8</v>
      </c>
    </row>
    <row r="10" customFormat="false" ht="16.5" hidden="false" customHeight="true" outlineLevel="0" collapsed="false">
      <c r="A10" s="5"/>
      <c r="B10" s="10" t="n">
        <v>154</v>
      </c>
      <c r="C10" s="11" t="s">
        <v>43</v>
      </c>
      <c r="D10" s="10" t="n">
        <v>200</v>
      </c>
      <c r="E10" s="12" t="n">
        <v>0.133</v>
      </c>
      <c r="F10" s="12" t="n">
        <v>0.005</v>
      </c>
      <c r="G10" s="12" t="n">
        <v>12.19</v>
      </c>
      <c r="H10" s="12" t="n">
        <v>46.3</v>
      </c>
      <c r="I10" s="12" t="n">
        <v>0.01</v>
      </c>
      <c r="J10" s="12" t="n">
        <v>0</v>
      </c>
      <c r="K10" s="12" t="n">
        <v>0</v>
      </c>
      <c r="L10" s="12" t="n">
        <v>6.4</v>
      </c>
      <c r="M10" s="12" t="n">
        <v>3.2</v>
      </c>
      <c r="N10" s="12" t="n">
        <v>3.6</v>
      </c>
      <c r="O10" s="12" t="n">
        <v>0</v>
      </c>
      <c r="P10" s="12" t="n">
        <v>0.18</v>
      </c>
      <c r="Q10" s="16"/>
    </row>
    <row r="11" customFormat="false" ht="15" hidden="false" customHeight="true" outlineLevel="0" collapsed="false">
      <c r="A11" s="5"/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6.5" hidden="true" customHeight="true" outlineLevel="0" collapsed="false"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customFormat="false" ht="15" hidden="true" customHeight="false" outlineLevel="0" collapsed="false">
      <c r="A13" s="5"/>
      <c r="B13" s="10" t="s">
        <v>25</v>
      </c>
      <c r="C13" s="15" t="s">
        <v>26</v>
      </c>
      <c r="D13" s="10" t="n">
        <v>30</v>
      </c>
      <c r="E13" s="12" t="n">
        <v>4.05</v>
      </c>
      <c r="F13" s="12" t="n">
        <v>1.95</v>
      </c>
      <c r="G13" s="12" t="n">
        <v>24</v>
      </c>
      <c r="H13" s="12" t="n">
        <v>74.4</v>
      </c>
      <c r="I13" s="12" t="n">
        <v>0.1</v>
      </c>
      <c r="J13" s="12" t="n">
        <v>0</v>
      </c>
      <c r="K13" s="12" t="n">
        <v>0</v>
      </c>
      <c r="L13" s="12" t="n">
        <v>0.6</v>
      </c>
      <c r="M13" s="12" t="n">
        <v>12</v>
      </c>
      <c r="N13" s="12" t="n">
        <v>33</v>
      </c>
      <c r="O13" s="12" t="n">
        <v>6.89</v>
      </c>
      <c r="P13" s="12" t="n">
        <v>1.43</v>
      </c>
      <c r="Q13" s="13" t="n">
        <v>3.5</v>
      </c>
    </row>
    <row r="14" customFormat="false" ht="15" hidden="true" customHeight="true" outlineLevel="0" collapsed="false">
      <c r="A14" s="5"/>
      <c r="B14" s="10"/>
      <c r="C14" s="15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customFormat="false" ht="15" hidden="true" customHeight="false" outlineLevel="0" collapsed="false">
      <c r="B15" s="10"/>
      <c r="C15" s="11"/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customFormat="false" ht="20.25" hidden="true" customHeight="true" outlineLevel="0" collapsed="false">
      <c r="B16" s="10"/>
      <c r="C16" s="11"/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customFormat="false" ht="15" hidden="false" customHeight="false" outlineLevel="0" collapsed="false">
      <c r="A17" s="5"/>
      <c r="B17" s="15"/>
      <c r="C17" s="18" t="s">
        <v>27</v>
      </c>
      <c r="D17" s="19" t="n">
        <f aca="false">300+200+30</f>
        <v>530</v>
      </c>
      <c r="E17" s="20" t="n">
        <f aca="false">E8+E9+E10+E11</f>
        <v>10.933</v>
      </c>
      <c r="F17" s="20" t="n">
        <f aca="false">F8+F9+F10+F11</f>
        <v>9.035</v>
      </c>
      <c r="G17" s="20" t="n">
        <f aca="false">G8+G9+G10+G11</f>
        <v>61.86</v>
      </c>
      <c r="H17" s="20" t="n">
        <f aca="false">H8+H9+H10+H11</f>
        <v>514.3</v>
      </c>
      <c r="I17" s="20" t="n">
        <f aca="false">I8+I9+I10+I11</f>
        <v>0.21</v>
      </c>
      <c r="J17" s="20" t="n">
        <f aca="false">J8+J9+J10+J11</f>
        <v>1.22</v>
      </c>
      <c r="K17" s="20" t="n">
        <f aca="false">K8+K9+K10+K11</f>
        <v>41.71</v>
      </c>
      <c r="L17" s="20" t="e">
        <f aca="false">L8+#REF!+L9+L10+L11</f>
        <v>#REF!</v>
      </c>
      <c r="M17" s="20" t="n">
        <f aca="false">M8+M9+M10+M11</f>
        <v>226</v>
      </c>
      <c r="N17" s="20" t="n">
        <f aca="false">N8+N9+N10+N11</f>
        <v>224.73</v>
      </c>
      <c r="O17" s="20" t="n">
        <f aca="false">O8+O9+O10+O11</f>
        <v>39.79</v>
      </c>
      <c r="P17" s="20" t="n">
        <f aca="false">P8+P9+P10+P11</f>
        <v>2.29</v>
      </c>
      <c r="Q17" s="21" t="e">
        <f aca="false">Q8+#REF!+Q9+Q11</f>
        <v>#REF!</v>
      </c>
    </row>
    <row r="18" customFormat="false" ht="15" hidden="false" customHeight="true" outlineLevel="0" collapsed="false">
      <c r="B18" s="22" t="s">
        <v>28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customFormat="false" ht="15.75" hidden="false" customHeight="true" outlineLevel="0" collapsed="false">
      <c r="B19" s="10" t="n">
        <v>43</v>
      </c>
      <c r="C19" s="11" t="s">
        <v>66</v>
      </c>
      <c r="D19" s="10" t="n">
        <v>100</v>
      </c>
      <c r="E19" s="12" t="n">
        <v>1.42</v>
      </c>
      <c r="F19" s="12" t="n">
        <v>5.08</v>
      </c>
      <c r="G19" s="12" t="n">
        <v>9.02</v>
      </c>
      <c r="H19" s="12" t="n">
        <v>87.4</v>
      </c>
      <c r="I19" s="12" t="n">
        <v>0.03</v>
      </c>
      <c r="J19" s="12" t="n">
        <v>32.45</v>
      </c>
      <c r="K19" s="12" t="n">
        <v>0</v>
      </c>
      <c r="L19" s="12"/>
      <c r="M19" s="12" t="n">
        <v>37.37</v>
      </c>
      <c r="N19" s="12" t="n">
        <v>27.62</v>
      </c>
      <c r="O19" s="12" t="n">
        <v>15.17</v>
      </c>
      <c r="P19" s="12" t="n">
        <v>0.52</v>
      </c>
      <c r="Q19" s="13" t="n">
        <v>15.04</v>
      </c>
    </row>
    <row r="20" customFormat="false" ht="29.5" hidden="false" customHeight="true" outlineLevel="0" collapsed="false">
      <c r="A20" s="5"/>
      <c r="B20" s="10" t="n">
        <v>206</v>
      </c>
      <c r="C20" s="11" t="s">
        <v>67</v>
      </c>
      <c r="D20" s="10" t="s">
        <v>68</v>
      </c>
      <c r="E20" s="12" t="n">
        <v>6.09</v>
      </c>
      <c r="F20" s="12" t="n">
        <v>5.26</v>
      </c>
      <c r="G20" s="12" t="n">
        <v>23.29</v>
      </c>
      <c r="H20" s="12" t="n">
        <v>158.2</v>
      </c>
      <c r="I20" s="12" t="n">
        <v>0.21</v>
      </c>
      <c r="J20" s="12" t="n">
        <v>5.8</v>
      </c>
      <c r="K20" s="12" t="n">
        <v>38.07</v>
      </c>
      <c r="L20" s="12"/>
      <c r="M20" s="12" t="n">
        <v>38.07</v>
      </c>
      <c r="N20" s="12" t="n">
        <v>87.16</v>
      </c>
      <c r="O20" s="12" t="n">
        <v>35.3</v>
      </c>
      <c r="P20" s="12" t="n">
        <v>2.01</v>
      </c>
      <c r="Q20" s="13" t="n">
        <v>10.7</v>
      </c>
    </row>
    <row r="21" customFormat="false" ht="15.75" hidden="false" customHeight="true" outlineLevel="0" collapsed="false">
      <c r="A21" s="5"/>
      <c r="B21" s="10" t="n">
        <v>608</v>
      </c>
      <c r="C21" s="11" t="s">
        <v>69</v>
      </c>
      <c r="D21" s="10" t="s">
        <v>32</v>
      </c>
      <c r="E21" s="12" t="n">
        <v>15.54</v>
      </c>
      <c r="F21" s="12" t="n">
        <v>11.54</v>
      </c>
      <c r="G21" s="12" t="n">
        <v>15.7</v>
      </c>
      <c r="H21" s="12" t="n">
        <v>250.97</v>
      </c>
      <c r="I21" s="12" t="n">
        <v>0.1</v>
      </c>
      <c r="J21" s="12" t="n">
        <v>0.14</v>
      </c>
      <c r="K21" s="12" t="n">
        <v>28.74</v>
      </c>
      <c r="L21" s="12"/>
      <c r="M21" s="12" t="n">
        <v>43.74</v>
      </c>
      <c r="N21" s="12" t="n">
        <v>166.37</v>
      </c>
      <c r="O21" s="12" t="n">
        <v>32.12</v>
      </c>
      <c r="P21" s="12" t="n">
        <v>1.5</v>
      </c>
      <c r="Q21" s="23" t="n">
        <v>43.24</v>
      </c>
    </row>
    <row r="22" customFormat="false" ht="13.5" hidden="false" customHeight="true" outlineLevel="0" collapsed="false">
      <c r="A22" s="5"/>
      <c r="B22" s="10" t="n">
        <v>363</v>
      </c>
      <c r="C22" s="11" t="s">
        <v>70</v>
      </c>
      <c r="D22" s="10" t="n">
        <v>200</v>
      </c>
      <c r="E22" s="12" t="n">
        <v>5.11</v>
      </c>
      <c r="F22" s="12" t="n">
        <v>6</v>
      </c>
      <c r="G22" s="12" t="n">
        <v>61.67</v>
      </c>
      <c r="H22" s="12" t="n">
        <v>271.6</v>
      </c>
      <c r="I22" s="12" t="n">
        <v>0.05</v>
      </c>
      <c r="J22" s="12" t="n">
        <v>0</v>
      </c>
      <c r="K22" s="12" t="n">
        <v>31.33</v>
      </c>
      <c r="L22" s="12"/>
      <c r="M22" s="12" t="n">
        <v>84</v>
      </c>
      <c r="N22" s="12" t="n">
        <v>80</v>
      </c>
      <c r="O22" s="12" t="n">
        <v>0</v>
      </c>
      <c r="P22" s="12" t="n">
        <v>0</v>
      </c>
      <c r="Q22" s="16" t="n">
        <v>13.7</v>
      </c>
    </row>
    <row r="23" customFormat="false" ht="26.25" hidden="false" customHeight="true" outlineLevel="0" collapsed="false">
      <c r="A23" s="5"/>
      <c r="B23" s="10" t="n">
        <v>859</v>
      </c>
      <c r="C23" s="11" t="s">
        <v>71</v>
      </c>
      <c r="D23" s="10" t="n">
        <v>200</v>
      </c>
      <c r="E23" s="12" t="n">
        <v>0.2</v>
      </c>
      <c r="F23" s="12" t="n">
        <v>0.2</v>
      </c>
      <c r="G23" s="12" t="n">
        <v>22.3</v>
      </c>
      <c r="H23" s="12" t="n">
        <v>116.4</v>
      </c>
      <c r="I23" s="12" t="n">
        <v>0.02</v>
      </c>
      <c r="J23" s="12" t="n">
        <v>0</v>
      </c>
      <c r="K23" s="12" t="n">
        <v>0</v>
      </c>
      <c r="L23" s="12"/>
      <c r="M23" s="12" t="n">
        <v>12</v>
      </c>
      <c r="N23" s="12" t="n">
        <v>2.4</v>
      </c>
      <c r="O23" s="12" t="n">
        <v>0</v>
      </c>
      <c r="P23" s="12" t="n">
        <v>0.8</v>
      </c>
      <c r="Q23" s="13" t="n">
        <v>9.5</v>
      </c>
    </row>
    <row r="24" customFormat="false" ht="16.5" hidden="false" customHeight="true" outlineLevel="0" collapsed="false">
      <c r="B24" s="10" t="s">
        <v>25</v>
      </c>
      <c r="C24" s="11" t="s">
        <v>35</v>
      </c>
      <c r="D24" s="10" t="n">
        <v>30</v>
      </c>
      <c r="E24" s="12" t="n">
        <v>2.4</v>
      </c>
      <c r="F24" s="12" t="n">
        <v>0.3</v>
      </c>
      <c r="G24" s="12" t="n">
        <v>18.3</v>
      </c>
      <c r="H24" s="12" t="n">
        <v>66.3</v>
      </c>
      <c r="I24" s="12" t="n">
        <v>0.03</v>
      </c>
      <c r="J24" s="12" t="n">
        <v>0</v>
      </c>
      <c r="K24" s="12" t="n">
        <v>0</v>
      </c>
      <c r="L24" s="12" t="n">
        <v>0.8</v>
      </c>
      <c r="M24" s="12" t="n">
        <v>8</v>
      </c>
      <c r="N24" s="12" t="n">
        <v>17</v>
      </c>
      <c r="O24" s="12" t="n">
        <v>6.7</v>
      </c>
      <c r="P24" s="12" t="n">
        <v>1.4</v>
      </c>
      <c r="Q24" s="16" t="n">
        <v>3.5</v>
      </c>
    </row>
    <row r="25" customFormat="false" ht="15" hidden="true" customHeight="false" outlineLevel="0" collapsed="false">
      <c r="B25" s="10"/>
      <c r="C25" s="11"/>
      <c r="D25" s="1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</row>
    <row r="26" customFormat="false" ht="15" hidden="false" customHeight="false" outlineLevel="0" collapsed="false">
      <c r="A26" s="5"/>
      <c r="B26" s="10" t="s">
        <v>25</v>
      </c>
      <c r="C26" s="11" t="s">
        <v>26</v>
      </c>
      <c r="D26" s="10" t="n">
        <v>30</v>
      </c>
      <c r="E26" s="12" t="n">
        <v>4.05</v>
      </c>
      <c r="F26" s="12" t="n">
        <v>1.95</v>
      </c>
      <c r="G26" s="12" t="n">
        <v>24</v>
      </c>
      <c r="H26" s="12" t="n">
        <v>74.4</v>
      </c>
      <c r="I26" s="12" t="n">
        <v>0.1</v>
      </c>
      <c r="J26" s="12" t="n">
        <v>0</v>
      </c>
      <c r="K26" s="12" t="n">
        <v>0</v>
      </c>
      <c r="L26" s="12" t="n">
        <v>0.6</v>
      </c>
      <c r="M26" s="12" t="n">
        <v>12</v>
      </c>
      <c r="N26" s="12" t="n">
        <v>33</v>
      </c>
      <c r="O26" s="12" t="n">
        <v>6.89</v>
      </c>
      <c r="P26" s="12" t="n">
        <v>1.43</v>
      </c>
      <c r="Q26" s="17" t="n">
        <v>3.5</v>
      </c>
    </row>
    <row r="27" customFormat="false" ht="15" hidden="true" customHeight="false" outlineLevel="0" collapsed="false">
      <c r="B27" s="10"/>
      <c r="C27" s="11"/>
      <c r="D27" s="1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</row>
    <row r="28" customFormat="false" ht="15" hidden="false" customHeight="false" outlineLevel="0" collapsed="false">
      <c r="A28" s="5"/>
      <c r="B28" s="15"/>
      <c r="C28" s="18" t="s">
        <v>27</v>
      </c>
      <c r="D28" s="19" t="n">
        <f aca="false">100+250+150+200+200+30+30</f>
        <v>960</v>
      </c>
      <c r="E28" s="20" t="n">
        <f aca="false">E19+E20+E21+E22+E23+E24+E26</f>
        <v>34.81</v>
      </c>
      <c r="F28" s="20" t="n">
        <f aca="false">F19+F20+F21+F22+F23+F24+F26</f>
        <v>30.33</v>
      </c>
      <c r="G28" s="20" t="n">
        <f aca="false">G19+G20+G21+G22+G23+G24+G26</f>
        <v>174.28</v>
      </c>
      <c r="H28" s="20" t="n">
        <f aca="false">H19+H20+H21+H22+H23+H24+H26</f>
        <v>1025.27</v>
      </c>
      <c r="I28" s="20" t="n">
        <f aca="false">I19+I20+I21+I22+I23+I24+I26</f>
        <v>0.54</v>
      </c>
      <c r="J28" s="20" t="n">
        <f aca="false">J19+J20+J21+J22+J23+J24+J26</f>
        <v>38.39</v>
      </c>
      <c r="K28" s="20" t="n">
        <f aca="false">K19+K20+K21+K22+K23+K24+K26</f>
        <v>98.14</v>
      </c>
      <c r="L28" s="20" t="n">
        <f aca="false">L19+L20+L21+L22+L23+L24+L26</f>
        <v>1.4</v>
      </c>
      <c r="M28" s="20" t="n">
        <f aca="false">M19+M20+M21+M22+M23+M24+M26</f>
        <v>235.18</v>
      </c>
      <c r="N28" s="20" t="n">
        <f aca="false">N19+N20+N21+N22+N23+N24+N26</f>
        <v>413.55</v>
      </c>
      <c r="O28" s="20" t="n">
        <f aca="false">O19+O20+O21+O22+O23+O24+O26</f>
        <v>96.18</v>
      </c>
      <c r="P28" s="20" t="n">
        <f aca="false">P19+P20+P21+P22+P23+P24+P26</f>
        <v>7.66</v>
      </c>
      <c r="Q28" s="21" t="n">
        <f aca="false">Q19+Q20+Q21+Q22+Q23+Q24+Q26</f>
        <v>99.18</v>
      </c>
    </row>
    <row r="29" customFormat="false" ht="15" hidden="false" customHeight="false" outlineLevel="0" collapsed="false">
      <c r="B29" s="15"/>
      <c r="C29" s="18" t="s">
        <v>36</v>
      </c>
      <c r="D29" s="18"/>
      <c r="E29" s="20" t="n">
        <f aca="false">E28+E17</f>
        <v>45.743</v>
      </c>
      <c r="F29" s="20" t="n">
        <f aca="false">F28+F17</f>
        <v>39.365</v>
      </c>
      <c r="G29" s="20" t="n">
        <f aca="false">G28+G17</f>
        <v>236.14</v>
      </c>
      <c r="H29" s="20" t="n">
        <f aca="false">H28+H17</f>
        <v>1539.57</v>
      </c>
      <c r="I29" s="20" t="n">
        <f aca="false">I28+I17</f>
        <v>0.75</v>
      </c>
      <c r="J29" s="20" t="n">
        <f aca="false">J28+J17</f>
        <v>39.61</v>
      </c>
      <c r="K29" s="20" t="n">
        <f aca="false">K28+K17</f>
        <v>139.85</v>
      </c>
      <c r="L29" s="20" t="e">
        <f aca="false">L28+L17</f>
        <v>#REF!</v>
      </c>
      <c r="M29" s="20" t="n">
        <f aca="false">M28+M17</f>
        <v>461.18</v>
      </c>
      <c r="N29" s="20" t="n">
        <f aca="false">N28+N17</f>
        <v>638.28</v>
      </c>
      <c r="O29" s="20" t="n">
        <f aca="false">O28+O17</f>
        <v>135.97</v>
      </c>
      <c r="P29" s="20" t="n">
        <f aca="false">P28+P17</f>
        <v>9.95</v>
      </c>
    </row>
    <row r="30" customFormat="false" ht="15" hidden="false" customHeight="false" outlineLevel="0" collapsed="false">
      <c r="A30" s="5"/>
      <c r="B30" s="18"/>
      <c r="C30" s="18" t="s">
        <v>37</v>
      </c>
      <c r="D30" s="18"/>
      <c r="E30" s="20" t="n">
        <f aca="false">E29/12</f>
        <v>3.81191666666667</v>
      </c>
      <c r="F30" s="20" t="n">
        <f aca="false">F29/12</f>
        <v>3.28041666666667</v>
      </c>
      <c r="G30" s="20" t="n">
        <f aca="false">G29/12</f>
        <v>19.6783333333333</v>
      </c>
      <c r="H30" s="20" t="n">
        <f aca="false">H29/12</f>
        <v>128.2975</v>
      </c>
      <c r="I30" s="20" t="n">
        <f aca="false">I29/12</f>
        <v>0.0625</v>
      </c>
      <c r="J30" s="20" t="n">
        <f aca="false">J29/12</f>
        <v>3.30083333333333</v>
      </c>
      <c r="K30" s="20" t="n">
        <f aca="false">K29/12</f>
        <v>11.6541666666667</v>
      </c>
      <c r="L30" s="20" t="e">
        <f aca="false">L29/12</f>
        <v>#REF!</v>
      </c>
      <c r="M30" s="20" t="n">
        <f aca="false">M29/12</f>
        <v>38.4316666666667</v>
      </c>
      <c r="N30" s="20" t="n">
        <f aca="false">N29/12</f>
        <v>53.19</v>
      </c>
      <c r="O30" s="20" t="n">
        <f aca="false">O29/12</f>
        <v>11.3308333333333</v>
      </c>
      <c r="P30" s="20" t="n">
        <f aca="false">P29/12</f>
        <v>0.829166666666667</v>
      </c>
    </row>
    <row r="31" customFormat="false" ht="15" hidden="false" customHeight="true" outlineLevel="0" collapsed="false">
      <c r="B31" s="26" t="s">
        <v>38</v>
      </c>
      <c r="C31" s="26"/>
      <c r="D31" s="26"/>
      <c r="E31" s="26"/>
      <c r="F31" s="26"/>
      <c r="G31" s="26"/>
      <c r="H31" s="27" t="n">
        <v>2720</v>
      </c>
      <c r="Q31" s="36" t="e">
        <f aca="false">Q17+Q28</f>
        <v>#REF!</v>
      </c>
      <c r="R31" s="37"/>
    </row>
    <row r="32" customFormat="false" ht="15" hidden="false" customHeight="false" outlineLevel="0" collapsed="false">
      <c r="A32" s="5"/>
      <c r="B32" s="29" t="s">
        <v>39</v>
      </c>
      <c r="C32" s="29"/>
      <c r="D32" s="29"/>
      <c r="E32" s="29"/>
      <c r="F32" s="29"/>
      <c r="G32" s="29"/>
      <c r="H32" s="27" t="n">
        <f aca="false">H17*100/H31</f>
        <v>18.9080882352941</v>
      </c>
    </row>
    <row r="33" customFormat="false" ht="15" hidden="false" customHeight="false" outlineLevel="0" collapsed="false">
      <c r="A33" s="5"/>
      <c r="B33" s="29" t="s">
        <v>40</v>
      </c>
      <c r="C33" s="29"/>
      <c r="D33" s="29"/>
      <c r="E33" s="29"/>
      <c r="F33" s="29"/>
      <c r="G33" s="29"/>
      <c r="H33" s="27" t="n">
        <f aca="false">H28*100/H31</f>
        <v>37.69375</v>
      </c>
    </row>
    <row r="34" customFormat="false" ht="15" hidden="false" customHeight="false" outlineLevel="0" collapsed="false">
      <c r="A34" s="5"/>
    </row>
    <row r="36" customFormat="false" ht="15" hidden="false" customHeight="false" outlineLevel="0" collapsed="false">
      <c r="A36" s="5"/>
    </row>
    <row r="38" customFormat="false" ht="15" hidden="false" customHeight="false" outlineLevel="0" collapsed="false">
      <c r="A38" s="5"/>
    </row>
    <row r="40" customFormat="false" ht="15" hidden="false" customHeight="false" outlineLevel="0" collapsed="false">
      <c r="A40" s="5"/>
    </row>
    <row r="42" customFormat="false" ht="15" hidden="false" customHeight="false" outlineLevel="0" collapsed="false">
      <c r="A42" s="5"/>
    </row>
    <row r="44" customFormat="false" ht="15" hidden="false" customHeight="false" outlineLevel="0" collapsed="false">
      <c r="A44" s="5"/>
    </row>
    <row r="46" customFormat="false" ht="15" hidden="false" customHeight="false" outlineLevel="0" collapsed="false">
      <c r="A46" s="5"/>
    </row>
    <row r="48" customFormat="false" ht="15" hidden="false" customHeight="false" outlineLevel="0" collapsed="false">
      <c r="A48" s="5"/>
    </row>
    <row r="50" customFormat="false" ht="15" hidden="false" customHeight="false" outlineLevel="0" collapsed="false">
      <c r="A50" s="5"/>
    </row>
    <row r="52" customFormat="false" ht="15" hidden="false" customHeight="false" outlineLevel="0" collapsed="false">
      <c r="A52" s="5"/>
    </row>
    <row r="54" customFormat="false" ht="15" hidden="false" customHeight="false" outlineLevel="0" collapsed="false">
      <c r="A54" s="5"/>
    </row>
    <row r="56" customFormat="false" ht="15" hidden="false" customHeight="false" outlineLevel="0" collapsed="false">
      <c r="A56" s="5"/>
    </row>
    <row r="58" customFormat="false" ht="15" hidden="false" customHeight="false" outlineLevel="0" collapsed="false">
      <c r="A58" s="5"/>
    </row>
    <row r="60" customFormat="false" ht="15" hidden="false" customHeight="false" outlineLevel="0" collapsed="false">
      <c r="A60" s="5"/>
    </row>
    <row r="62" customFormat="false" ht="15" hidden="false" customHeight="false" outlineLevel="0" collapsed="false">
      <c r="A62" s="5"/>
    </row>
    <row r="64" customFormat="false" ht="15" hidden="false" customHeight="false" outlineLevel="0" collapsed="false">
      <c r="A64" s="5"/>
    </row>
    <row r="66" customFormat="false" ht="15" hidden="false" customHeight="false" outlineLevel="0" collapsed="false">
      <c r="A66" s="5"/>
    </row>
    <row r="68" customFormat="false" ht="15" hidden="false" customHeight="false" outlineLevel="0" collapsed="false">
      <c r="A68" s="5"/>
    </row>
    <row r="70" customFormat="false" ht="15" hidden="false" customHeight="false" outlineLevel="0" collapsed="false">
      <c r="A70" s="5"/>
    </row>
    <row r="72" customFormat="false" ht="15" hidden="false" customHeight="false" outlineLevel="0" collapsed="false">
      <c r="A72" s="5"/>
    </row>
    <row r="74" customFormat="false" ht="15" hidden="false" customHeight="false" outlineLevel="0" collapsed="false">
      <c r="A74" s="5"/>
    </row>
    <row r="76" customFormat="false" ht="15" hidden="false" customHeight="false" outlineLevel="0" collapsed="false">
      <c r="A76" s="5"/>
    </row>
    <row r="78" customFormat="false" ht="15" hidden="false" customHeight="false" outlineLevel="0" collapsed="false">
      <c r="A78" s="5"/>
    </row>
    <row r="80" customFormat="false" ht="15" hidden="false" customHeight="false" outlineLevel="0" collapsed="false">
      <c r="A80" s="5"/>
    </row>
    <row r="82" customFormat="false" ht="15" hidden="false" customHeight="false" outlineLevel="0" collapsed="false">
      <c r="A82" s="5"/>
    </row>
    <row r="84" customFormat="false" ht="15" hidden="false" customHeight="false" outlineLevel="0" collapsed="false">
      <c r="A84" s="5"/>
    </row>
    <row r="86" customFormat="false" ht="15" hidden="false" customHeight="false" outlineLevel="0" collapsed="false">
      <c r="A86" s="5"/>
    </row>
    <row r="88" customFormat="false" ht="15" hidden="false" customHeight="false" outlineLevel="0" collapsed="false">
      <c r="A88" s="5"/>
    </row>
    <row r="90" customFormat="false" ht="15" hidden="false" customHeight="false" outlineLevel="0" collapsed="false">
      <c r="A90" s="5"/>
    </row>
    <row r="92" customFormat="false" ht="15" hidden="false" customHeight="false" outlineLevel="0" collapsed="false">
      <c r="A92" s="5"/>
    </row>
    <row r="94" customFormat="false" ht="15" hidden="false" customHeight="false" outlineLevel="0" collapsed="false">
      <c r="A94" s="5"/>
    </row>
    <row r="96" customFormat="false" ht="15" hidden="false" customHeight="false" outlineLevel="0" collapsed="false">
      <c r="A96" s="5"/>
    </row>
    <row r="98" customFormat="false" ht="15" hidden="false" customHeight="false" outlineLevel="0" collapsed="false">
      <c r="A98" s="5"/>
    </row>
    <row r="100" customFormat="false" ht="15" hidden="false" customHeight="false" outlineLevel="0" collapsed="false">
      <c r="A100" s="5"/>
    </row>
    <row r="102" customFormat="false" ht="15" hidden="false" customHeight="false" outlineLevel="0" collapsed="false">
      <c r="A102" s="5"/>
    </row>
    <row r="104" customFormat="false" ht="15" hidden="false" customHeight="false" outlineLevel="0" collapsed="false">
      <c r="A104" s="5"/>
    </row>
    <row r="106" customFormat="false" ht="15" hidden="false" customHeight="false" outlineLevel="0" collapsed="false">
      <c r="A106" s="5"/>
    </row>
    <row r="108" customFormat="false" ht="15" hidden="false" customHeight="false" outlineLevel="0" collapsed="false">
      <c r="A108" s="5"/>
    </row>
    <row r="110" customFormat="false" ht="15" hidden="false" customHeight="false" outlineLevel="0" collapsed="false">
      <c r="A110" s="5"/>
    </row>
    <row r="112" customFormat="false" ht="15" hidden="false" customHeight="false" outlineLevel="0" collapsed="false">
      <c r="A112" s="5"/>
    </row>
    <row r="114" customFormat="false" ht="15" hidden="false" customHeight="false" outlineLevel="0" collapsed="false">
      <c r="A114" s="5"/>
    </row>
    <row r="116" customFormat="false" ht="15" hidden="false" customHeight="false" outlineLevel="0" collapsed="false">
      <c r="A116" s="5"/>
    </row>
    <row r="118" customFormat="false" ht="15" hidden="false" customHeight="false" outlineLevel="0" collapsed="false">
      <c r="A118" s="5"/>
    </row>
    <row r="120" customFormat="false" ht="15" hidden="false" customHeight="false" outlineLevel="0" collapsed="false">
      <c r="A120" s="5"/>
    </row>
    <row r="122" customFormat="false" ht="15" hidden="false" customHeight="false" outlineLevel="0" collapsed="false">
      <c r="A122" s="5"/>
    </row>
    <row r="124" customFormat="false" ht="15" hidden="false" customHeight="false" outlineLevel="0" collapsed="false">
      <c r="A124" s="5"/>
    </row>
    <row r="126" customFormat="false" ht="15" hidden="false" customHeight="false" outlineLevel="0" collapsed="false">
      <c r="A126" s="5"/>
    </row>
    <row r="128" customFormat="false" ht="15" hidden="false" customHeight="false" outlineLevel="0" collapsed="false">
      <c r="A128" s="5"/>
    </row>
    <row r="130" customFormat="false" ht="15" hidden="false" customHeight="false" outlineLevel="0" collapsed="false">
      <c r="A130" s="5"/>
    </row>
    <row r="132" customFormat="false" ht="15" hidden="false" customHeight="false" outlineLevel="0" collapsed="false">
      <c r="A132" s="5"/>
    </row>
    <row r="134" customFormat="false" ht="15" hidden="false" customHeight="false" outlineLevel="0" collapsed="false">
      <c r="A134" s="5"/>
    </row>
    <row r="136" customFormat="false" ht="15" hidden="false" customHeight="false" outlineLevel="0" collapsed="false">
      <c r="A136" s="5"/>
    </row>
    <row r="138" customFormat="false" ht="15" hidden="false" customHeight="false" outlineLevel="0" collapsed="false">
      <c r="A138" s="5"/>
    </row>
    <row r="140" customFormat="false" ht="15" hidden="false" customHeight="false" outlineLevel="0" collapsed="false">
      <c r="A140" s="5"/>
    </row>
    <row r="142" customFormat="false" ht="15" hidden="false" customHeight="false" outlineLevel="0" collapsed="false">
      <c r="A142" s="5"/>
    </row>
    <row r="144" customFormat="false" ht="15" hidden="false" customHeight="false" outlineLevel="0" collapsed="false">
      <c r="A144" s="5"/>
    </row>
    <row r="146" customFormat="false" ht="15" hidden="false" customHeight="false" outlineLevel="0" collapsed="false">
      <c r="A146" s="5"/>
    </row>
    <row r="148" customFormat="false" ht="15" hidden="false" customHeight="false" outlineLevel="0" collapsed="false">
      <c r="A148" s="5"/>
    </row>
    <row r="150" customFormat="false" ht="15" hidden="false" customHeight="false" outlineLevel="0" collapsed="false">
      <c r="A150" s="5"/>
    </row>
    <row r="152" customFormat="false" ht="15" hidden="false" customHeight="false" outlineLevel="0" collapsed="false">
      <c r="A152" s="5"/>
    </row>
    <row r="154" customFormat="false" ht="15" hidden="false" customHeight="false" outlineLevel="0" collapsed="false">
      <c r="A154" s="5"/>
    </row>
    <row r="156" customFormat="false" ht="15" hidden="false" customHeight="false" outlineLevel="0" collapsed="false">
      <c r="A156" s="5"/>
    </row>
    <row r="158" customFormat="false" ht="15" hidden="false" customHeight="false" outlineLevel="0" collapsed="false">
      <c r="A158" s="5"/>
    </row>
    <row r="160" customFormat="false" ht="15" hidden="false" customHeight="false" outlineLevel="0" collapsed="false">
      <c r="A160" s="5"/>
    </row>
    <row r="162" customFormat="false" ht="15" hidden="false" customHeight="false" outlineLevel="0" collapsed="false">
      <c r="A162" s="5"/>
    </row>
    <row r="164" customFormat="false" ht="15" hidden="false" customHeight="false" outlineLevel="0" collapsed="false">
      <c r="A164" s="5"/>
    </row>
    <row r="166" customFormat="false" ht="15" hidden="false" customHeight="false" outlineLevel="0" collapsed="false">
      <c r="A166" s="5"/>
    </row>
    <row r="168" customFormat="false" ht="15" hidden="false" customHeight="false" outlineLevel="0" collapsed="false">
      <c r="A168" s="5"/>
    </row>
    <row r="170" customFormat="false" ht="15" hidden="false" customHeight="false" outlineLevel="0" collapsed="false">
      <c r="A170" s="5"/>
    </row>
    <row r="172" customFormat="false" ht="15" hidden="false" customHeight="false" outlineLevel="0" collapsed="false">
      <c r="A172" s="5"/>
    </row>
    <row r="174" customFormat="false" ht="15" hidden="false" customHeight="false" outlineLevel="0" collapsed="false">
      <c r="A174" s="5"/>
    </row>
    <row r="176" customFormat="false" ht="15" hidden="false" customHeight="false" outlineLevel="0" collapsed="false">
      <c r="A176" s="5"/>
    </row>
    <row r="178" customFormat="false" ht="15" hidden="false" customHeight="false" outlineLevel="0" collapsed="false">
      <c r="A178" s="5"/>
    </row>
    <row r="180" customFormat="false" ht="15" hidden="false" customHeight="false" outlineLevel="0" collapsed="false">
      <c r="A180" s="5"/>
    </row>
    <row r="182" customFormat="false" ht="15" hidden="false" customHeight="false" outlineLevel="0" collapsed="false">
      <c r="A182" s="5"/>
    </row>
    <row r="184" customFormat="false" ht="15" hidden="false" customHeight="false" outlineLevel="0" collapsed="false">
      <c r="A184" s="5"/>
    </row>
    <row r="186" customFormat="false" ht="15" hidden="false" customHeight="false" outlineLevel="0" collapsed="false">
      <c r="A186" s="5"/>
    </row>
    <row r="188" customFormat="false" ht="15" hidden="false" customHeight="false" outlineLevel="0" collapsed="false">
      <c r="A188" s="5"/>
    </row>
    <row r="190" customFormat="false" ht="15" hidden="false" customHeight="false" outlineLevel="0" collapsed="false">
      <c r="A190" s="5"/>
    </row>
    <row r="192" customFormat="false" ht="15" hidden="false" customHeight="false" outlineLevel="0" collapsed="false">
      <c r="A192" s="5"/>
    </row>
    <row r="194" customFormat="false" ht="15" hidden="false" customHeight="false" outlineLevel="0" collapsed="false">
      <c r="A194" s="5"/>
    </row>
    <row r="196" customFormat="false" ht="15" hidden="false" customHeight="false" outlineLevel="0" collapsed="false">
      <c r="A196" s="5"/>
    </row>
    <row r="198" customFormat="false" ht="15" hidden="false" customHeight="false" outlineLevel="0" collapsed="false">
      <c r="A198" s="5"/>
    </row>
    <row r="200" customFormat="false" ht="15" hidden="false" customHeight="false" outlineLevel="0" collapsed="false">
      <c r="A200" s="5"/>
    </row>
    <row r="202" customFormat="false" ht="15" hidden="false" customHeight="false" outlineLevel="0" collapsed="false">
      <c r="A202" s="5"/>
    </row>
    <row r="204" customFormat="false" ht="15" hidden="false" customHeight="false" outlineLevel="0" collapsed="false">
      <c r="A204" s="5"/>
    </row>
    <row r="206" customFormat="false" ht="15" hidden="false" customHeight="false" outlineLevel="0" collapsed="false">
      <c r="A206" s="5"/>
    </row>
    <row r="208" customFormat="false" ht="15" hidden="false" customHeight="false" outlineLevel="0" collapsed="false">
      <c r="A208" s="5"/>
    </row>
    <row r="210" customFormat="false" ht="15" hidden="false" customHeight="false" outlineLevel="0" collapsed="false">
      <c r="A210" s="5"/>
    </row>
    <row r="212" customFormat="false" ht="15" hidden="false" customHeight="false" outlineLevel="0" collapsed="false">
      <c r="A212" s="5"/>
    </row>
    <row r="214" customFormat="false" ht="15" hidden="false" customHeight="false" outlineLevel="0" collapsed="false">
      <c r="A214" s="5"/>
    </row>
    <row r="216" customFormat="false" ht="15" hidden="false" customHeight="false" outlineLevel="0" collapsed="false">
      <c r="A216" s="5"/>
    </row>
    <row r="218" customFormat="false" ht="15" hidden="false" customHeight="false" outlineLevel="0" collapsed="false">
      <c r="A218" s="5"/>
    </row>
    <row r="220" customFormat="false" ht="15" hidden="false" customHeight="false" outlineLevel="0" collapsed="false">
      <c r="A220" s="5"/>
    </row>
    <row r="222" customFormat="false" ht="15" hidden="false" customHeight="false" outlineLevel="0" collapsed="false">
      <c r="A222" s="5"/>
    </row>
    <row r="224" customFormat="false" ht="15" hidden="false" customHeight="false" outlineLevel="0" collapsed="false">
      <c r="A224" s="5"/>
    </row>
    <row r="226" customFormat="false" ht="15" hidden="false" customHeight="false" outlineLevel="0" collapsed="false">
      <c r="A226" s="5"/>
    </row>
    <row r="228" customFormat="false" ht="15" hidden="false" customHeight="false" outlineLevel="0" collapsed="false">
      <c r="A228" s="5"/>
    </row>
    <row r="230" customFormat="false" ht="15" hidden="false" customHeight="false" outlineLevel="0" collapsed="false">
      <c r="A230" s="5"/>
    </row>
    <row r="232" customFormat="false" ht="15" hidden="false" customHeight="false" outlineLevel="0" collapsed="false">
      <c r="A232" s="5"/>
    </row>
    <row r="234" customFormat="false" ht="15" hidden="false" customHeight="false" outlineLevel="0" collapsed="false">
      <c r="A234" s="5"/>
    </row>
    <row r="236" customFormat="false" ht="15" hidden="false" customHeight="false" outlineLevel="0" collapsed="false">
      <c r="A236" s="5"/>
    </row>
    <row r="238" customFormat="false" ht="15" hidden="false" customHeight="false" outlineLevel="0" collapsed="false">
      <c r="A238" s="5"/>
    </row>
    <row r="240" customFormat="false" ht="15" hidden="false" customHeight="false" outlineLevel="0" collapsed="false">
      <c r="A240" s="5"/>
    </row>
    <row r="242" customFormat="false" ht="15" hidden="false" customHeight="false" outlineLevel="0" collapsed="false">
      <c r="A242" s="5"/>
    </row>
    <row r="244" customFormat="false" ht="15" hidden="false" customHeight="false" outlineLevel="0" collapsed="false">
      <c r="A244" s="5"/>
    </row>
    <row r="246" customFormat="false" ht="15" hidden="false" customHeight="false" outlineLevel="0" collapsed="false">
      <c r="A246" s="5"/>
    </row>
    <row r="248" customFormat="false" ht="15" hidden="false" customHeight="false" outlineLevel="0" collapsed="false">
      <c r="A248" s="5"/>
    </row>
    <row r="250" customFormat="false" ht="15" hidden="false" customHeight="false" outlineLevel="0" collapsed="false">
      <c r="A250" s="5"/>
    </row>
    <row r="252" customFormat="false" ht="15" hidden="false" customHeight="false" outlineLevel="0" collapsed="false">
      <c r="A252" s="5"/>
    </row>
    <row r="254" customFormat="false" ht="15" hidden="false" customHeight="false" outlineLevel="0" collapsed="false">
      <c r="A254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8:P18"/>
    <mergeCell ref="C29:D29"/>
    <mergeCell ref="C30:D30"/>
    <mergeCell ref="B31:G31"/>
    <mergeCell ref="B32:G32"/>
    <mergeCell ref="B33:G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14" activeCellId="0" sqref="B14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.71"/>
    <col collapsed="false" customWidth="true" hidden="false" outlineLevel="0" max="3" min="3" style="1" width="32.29"/>
    <col collapsed="false" customWidth="true" hidden="false" outlineLevel="0" max="4" min="4" style="1" width="6.71"/>
    <col collapsed="false" customWidth="true" hidden="false" outlineLevel="0" max="5" min="5" style="1" width="6"/>
    <col collapsed="false" customWidth="true" hidden="false" outlineLevel="0" max="6" min="6" style="1" width="7.16"/>
    <col collapsed="false" customWidth="true" hidden="false" outlineLevel="0" max="7" min="7" style="1" width="8.71"/>
    <col collapsed="false" customWidth="true" hidden="false" outlineLevel="0" max="8" min="8" style="1" width="8.15"/>
    <col collapsed="false" customWidth="true" hidden="false" outlineLevel="0" max="9" min="9" style="1" width="6.43"/>
    <col collapsed="false" customWidth="true" hidden="false" outlineLevel="0" max="10" min="10" style="1" width="6.71"/>
    <col collapsed="false" customWidth="true" hidden="false" outlineLevel="0" max="11" min="11" style="1" width="7"/>
    <col collapsed="false" customWidth="false" hidden="true" outlineLevel="0" max="12" min="12" style="1" width="8.42"/>
    <col collapsed="false" customWidth="true" hidden="false" outlineLevel="0" max="13" min="13" style="1" width="7.29"/>
    <col collapsed="false" customWidth="true" hidden="false" outlineLevel="0" max="14" min="14" style="1" width="7.57"/>
    <col collapsed="false" customWidth="true" hidden="false" outlineLevel="0" max="15" min="15" style="1" width="7.29"/>
    <col collapsed="false" customWidth="true" hidden="false" outlineLevel="0" max="16" min="16" style="1" width="6.85"/>
    <col collapsed="false" customWidth="true" hidden="true" outlineLevel="0" max="17" min="17" style="1" width="7.29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8.7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72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6.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8" hidden="false" customHeight="true" outlineLevel="0" collapsed="false">
      <c r="B8" s="10" t="n">
        <v>182</v>
      </c>
      <c r="C8" s="11" t="s">
        <v>73</v>
      </c>
      <c r="D8" s="10" t="s">
        <v>23</v>
      </c>
      <c r="E8" s="12" t="n">
        <v>9.111</v>
      </c>
      <c r="F8" s="12" t="n">
        <v>13.68</v>
      </c>
      <c r="G8" s="12" t="n">
        <v>49</v>
      </c>
      <c r="H8" s="12" t="n">
        <v>417.46</v>
      </c>
      <c r="I8" s="12" t="n">
        <v>0</v>
      </c>
      <c r="J8" s="12" t="n">
        <v>1.92</v>
      </c>
      <c r="K8" s="12" t="n">
        <v>0</v>
      </c>
      <c r="L8" s="12"/>
      <c r="M8" s="12" t="n">
        <v>270.31</v>
      </c>
      <c r="N8" s="12" t="n">
        <v>0</v>
      </c>
      <c r="O8" s="12" t="n">
        <v>60.81</v>
      </c>
      <c r="P8" s="12" t="n">
        <v>1.29</v>
      </c>
      <c r="Q8" s="16" t="n">
        <v>17.28</v>
      </c>
    </row>
    <row r="9" customFormat="false" ht="13.8" hidden="false" customHeight="false" outlineLevel="0" collapsed="false">
      <c r="A9" s="5"/>
      <c r="B9" s="10" t="n">
        <v>154</v>
      </c>
      <c r="C9" s="11" t="s">
        <v>74</v>
      </c>
      <c r="D9" s="10" t="n">
        <v>200</v>
      </c>
      <c r="E9" s="12" t="n">
        <v>0.133</v>
      </c>
      <c r="F9" s="12" t="n">
        <v>0.005</v>
      </c>
      <c r="G9" s="12" t="n">
        <v>12.19</v>
      </c>
      <c r="H9" s="12" t="n">
        <v>46.3</v>
      </c>
      <c r="I9" s="12" t="n">
        <v>0.01</v>
      </c>
      <c r="J9" s="12" t="n">
        <v>0</v>
      </c>
      <c r="K9" s="12" t="n">
        <v>0</v>
      </c>
      <c r="L9" s="12" t="n">
        <v>6.4</v>
      </c>
      <c r="M9" s="12" t="n">
        <v>3.2</v>
      </c>
      <c r="N9" s="12" t="n">
        <v>3.6</v>
      </c>
      <c r="O9" s="12" t="n">
        <v>0</v>
      </c>
      <c r="P9" s="12" t="n">
        <v>0.18</v>
      </c>
      <c r="Q9" s="16" t="n">
        <v>3.5</v>
      </c>
    </row>
    <row r="10" customFormat="false" ht="15" hidden="true" customHeight="false" outlineLevel="0" collapsed="false">
      <c r="B10" s="10"/>
      <c r="C10" s="11"/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7"/>
    </row>
    <row r="11" customFormat="false" ht="15" hidden="false" customHeight="false" outlineLevel="0" collapsed="false">
      <c r="A11" s="5"/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5" hidden="true" customHeight="false" outlineLevel="0" collapsed="false">
      <c r="B12" s="10"/>
      <c r="C12" s="11"/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4"/>
    </row>
    <row r="13" customFormat="false" ht="13.8" hidden="false" customHeight="false" outlineLevel="0" collapsed="false">
      <c r="A13" s="5"/>
      <c r="B13" s="15"/>
      <c r="C13" s="18" t="s">
        <v>27</v>
      </c>
      <c r="D13" s="19" t="n">
        <f aca="false">255+200+30</f>
        <v>485</v>
      </c>
      <c r="E13" s="20" t="n">
        <f aca="false">E8+E9+E11</f>
        <v>13.294</v>
      </c>
      <c r="F13" s="20" t="n">
        <f aca="false">F8+F9+F11</f>
        <v>15.635</v>
      </c>
      <c r="G13" s="20" t="n">
        <f aca="false">G8+G9+G11</f>
        <v>85.19</v>
      </c>
      <c r="H13" s="20" t="n">
        <f aca="false">H8+H9+H11</f>
        <v>538.16</v>
      </c>
      <c r="I13" s="20" t="n">
        <f aca="false">I8+I9+I11</f>
        <v>0.11</v>
      </c>
      <c r="J13" s="20" t="n">
        <f aca="false">J8+J9+J11</f>
        <v>1.92</v>
      </c>
      <c r="K13" s="20" t="n">
        <f aca="false">K8+K9+K11</f>
        <v>0</v>
      </c>
      <c r="L13" s="20" t="e">
        <f aca="false">L8+#REF!+L9+L11</f>
        <v>#REF!</v>
      </c>
      <c r="M13" s="20" t="n">
        <f aca="false">M8+M9+M11</f>
        <v>285.51</v>
      </c>
      <c r="N13" s="20" t="n">
        <f aca="false">N8+N9+N11</f>
        <v>36.6</v>
      </c>
      <c r="O13" s="20" t="n">
        <f aca="false">O8+O9+O11</f>
        <v>67.7</v>
      </c>
      <c r="P13" s="20" t="n">
        <f aca="false">P8+P9+P11</f>
        <v>2.9</v>
      </c>
      <c r="Q13" s="21" t="e">
        <f aca="false">Q8+#REF!+Q9+Q11</f>
        <v>#REF!</v>
      </c>
    </row>
    <row r="14" customFormat="false" ht="15" hidden="false" customHeight="true" outlineLevel="0" collapsed="false">
      <c r="B14" s="22" t="s">
        <v>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customFormat="false" ht="15" hidden="false" customHeight="false" outlineLevel="0" collapsed="false">
      <c r="A15" s="5"/>
      <c r="B15" s="10" t="n">
        <v>126</v>
      </c>
      <c r="C15" s="11" t="s">
        <v>75</v>
      </c>
      <c r="D15" s="10" t="n">
        <v>100</v>
      </c>
      <c r="E15" s="12" t="n">
        <v>2.35</v>
      </c>
      <c r="F15" s="12" t="n">
        <v>4.6</v>
      </c>
      <c r="G15" s="12" t="n">
        <v>12.33</v>
      </c>
      <c r="H15" s="12" t="n">
        <v>100.1</v>
      </c>
      <c r="I15" s="12" t="n">
        <v>0.03</v>
      </c>
      <c r="J15" s="12" t="n">
        <v>6.72</v>
      </c>
      <c r="K15" s="12" t="n">
        <v>0</v>
      </c>
      <c r="L15" s="12"/>
      <c r="M15" s="12" t="n">
        <v>38.23</v>
      </c>
      <c r="N15" s="12" t="n">
        <v>60.78</v>
      </c>
      <c r="O15" s="12" t="n">
        <v>29.63</v>
      </c>
      <c r="P15" s="12" t="n">
        <v>1.77</v>
      </c>
      <c r="Q15" s="23" t="n">
        <v>14.7</v>
      </c>
    </row>
    <row r="16" customFormat="false" ht="24.75" hidden="false" customHeight="true" outlineLevel="0" collapsed="false">
      <c r="B16" s="10" t="n">
        <v>208</v>
      </c>
      <c r="C16" s="11" t="s">
        <v>76</v>
      </c>
      <c r="D16" s="10" t="n">
        <v>300</v>
      </c>
      <c r="E16" s="12" t="n">
        <v>4.03</v>
      </c>
      <c r="F16" s="12" t="n">
        <v>4.25</v>
      </c>
      <c r="G16" s="12" t="n">
        <v>25.7</v>
      </c>
      <c r="H16" s="12" t="n">
        <v>182.13</v>
      </c>
      <c r="I16" s="12" t="n">
        <v>0.17</v>
      </c>
      <c r="J16" s="12" t="n">
        <v>12.37</v>
      </c>
      <c r="K16" s="12" t="n">
        <v>0</v>
      </c>
      <c r="L16" s="12"/>
      <c r="M16" s="12" t="n">
        <v>36.9</v>
      </c>
      <c r="N16" s="12" t="n">
        <v>99.97</v>
      </c>
      <c r="O16" s="12" t="n">
        <v>40.5</v>
      </c>
      <c r="P16" s="12" t="n">
        <v>1.62</v>
      </c>
      <c r="Q16" s="16" t="n">
        <v>16.92</v>
      </c>
    </row>
    <row r="17" customFormat="false" ht="13.5" hidden="false" customHeight="true" outlineLevel="0" collapsed="false">
      <c r="A17" s="5"/>
      <c r="B17" s="10" t="n">
        <v>738</v>
      </c>
      <c r="C17" s="11" t="s">
        <v>77</v>
      </c>
      <c r="D17" s="10" t="s">
        <v>32</v>
      </c>
      <c r="E17" s="12" t="n">
        <v>12.12</v>
      </c>
      <c r="F17" s="12" t="n">
        <v>17.4</v>
      </c>
      <c r="G17" s="12" t="n">
        <v>9.85</v>
      </c>
      <c r="H17" s="12" t="n">
        <v>295.64</v>
      </c>
      <c r="I17" s="12" t="n">
        <v>0.04</v>
      </c>
      <c r="J17" s="12" t="n">
        <v>0.32</v>
      </c>
      <c r="K17" s="12" t="n">
        <v>80</v>
      </c>
      <c r="L17" s="12"/>
      <c r="M17" s="12" t="n">
        <v>70</v>
      </c>
      <c r="N17" s="12" t="n">
        <v>132.37</v>
      </c>
      <c r="O17" s="12" t="n">
        <v>19.24</v>
      </c>
      <c r="P17" s="12" t="n">
        <v>1.25</v>
      </c>
      <c r="Q17" s="16" t="n">
        <v>42.9</v>
      </c>
    </row>
    <row r="18" customFormat="false" ht="15" hidden="false" customHeight="true" outlineLevel="0" collapsed="false">
      <c r="B18" s="10" t="n">
        <v>694</v>
      </c>
      <c r="C18" s="11" t="s">
        <v>54</v>
      </c>
      <c r="D18" s="32" t="s">
        <v>78</v>
      </c>
      <c r="E18" s="12" t="n">
        <v>4.69</v>
      </c>
      <c r="F18" s="12" t="n">
        <v>7.36</v>
      </c>
      <c r="G18" s="12" t="n">
        <v>31.35</v>
      </c>
      <c r="H18" s="12" t="n">
        <v>237.12</v>
      </c>
      <c r="I18" s="12" t="n">
        <v>0.22</v>
      </c>
      <c r="J18" s="12" t="n">
        <v>27.86</v>
      </c>
      <c r="K18" s="12" t="n">
        <v>39.1</v>
      </c>
      <c r="L18" s="12"/>
      <c r="M18" s="12" t="n">
        <v>56.71</v>
      </c>
      <c r="N18" s="12" t="n">
        <v>132.79</v>
      </c>
      <c r="O18" s="12" t="n">
        <v>42.55</v>
      </c>
      <c r="P18" s="12" t="n">
        <v>1.55</v>
      </c>
      <c r="Q18" s="16" t="n">
        <v>17.4</v>
      </c>
    </row>
    <row r="19" customFormat="false" ht="13.8" hidden="false" customHeight="false" outlineLevel="0" collapsed="false">
      <c r="A19" s="5"/>
      <c r="B19" s="10" t="n">
        <v>924</v>
      </c>
      <c r="C19" s="11" t="s">
        <v>34</v>
      </c>
      <c r="D19" s="10" t="n">
        <v>200</v>
      </c>
      <c r="E19" s="12" t="n">
        <v>0.04</v>
      </c>
      <c r="F19" s="12" t="n">
        <v>0</v>
      </c>
      <c r="G19" s="12" t="n">
        <v>24.76</v>
      </c>
      <c r="H19" s="12" t="n">
        <v>94.2</v>
      </c>
      <c r="I19" s="12" t="n">
        <v>0.01</v>
      </c>
      <c r="J19" s="12" t="n">
        <v>1.08</v>
      </c>
      <c r="K19" s="12" t="n">
        <v>0</v>
      </c>
      <c r="L19" s="12"/>
      <c r="M19" s="12" t="n">
        <v>6.4</v>
      </c>
      <c r="N19" s="12" t="n">
        <v>3.6</v>
      </c>
      <c r="O19" s="12" t="n">
        <v>0</v>
      </c>
      <c r="P19" s="12" t="n">
        <v>0.18</v>
      </c>
      <c r="Q19" s="16" t="n">
        <v>7.8</v>
      </c>
    </row>
    <row r="20" customFormat="false" ht="15" hidden="true" customHeight="false" outlineLevel="0" collapsed="false">
      <c r="A20" s="5"/>
      <c r="B20" s="10"/>
      <c r="C20" s="11"/>
      <c r="D20" s="1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6"/>
    </row>
    <row r="21" customFormat="false" ht="15" hidden="false" customHeight="false" outlineLevel="0" collapsed="false">
      <c r="A21" s="5"/>
      <c r="B21" s="10" t="s">
        <v>25</v>
      </c>
      <c r="C21" s="11" t="s">
        <v>35</v>
      </c>
      <c r="D21" s="10" t="n">
        <v>30</v>
      </c>
      <c r="E21" s="12" t="n">
        <v>2.4</v>
      </c>
      <c r="F21" s="12" t="n">
        <v>0.3</v>
      </c>
      <c r="G21" s="12" t="n">
        <v>18.3</v>
      </c>
      <c r="H21" s="12" t="n">
        <v>66.3</v>
      </c>
      <c r="I21" s="12" t="n">
        <v>0.03</v>
      </c>
      <c r="J21" s="12" t="n">
        <v>0</v>
      </c>
      <c r="K21" s="12" t="n">
        <v>0</v>
      </c>
      <c r="L21" s="12" t="n">
        <v>0.8</v>
      </c>
      <c r="M21" s="12" t="n">
        <v>8</v>
      </c>
      <c r="N21" s="12" t="n">
        <v>17</v>
      </c>
      <c r="O21" s="12" t="n">
        <v>6.7</v>
      </c>
      <c r="P21" s="12" t="n">
        <v>1.4</v>
      </c>
      <c r="Q21" s="16" t="n">
        <v>3.5</v>
      </c>
    </row>
    <row r="22" customFormat="false" ht="15" hidden="false" customHeight="false" outlineLevel="0" collapsed="false">
      <c r="B22" s="10" t="s">
        <v>25</v>
      </c>
      <c r="C22" s="11" t="s">
        <v>26</v>
      </c>
      <c r="D22" s="10" t="n">
        <v>30</v>
      </c>
      <c r="E22" s="12" t="n">
        <v>4.05</v>
      </c>
      <c r="F22" s="12" t="n">
        <v>1.95</v>
      </c>
      <c r="G22" s="12" t="n">
        <v>24</v>
      </c>
      <c r="H22" s="12" t="n">
        <v>74.4</v>
      </c>
      <c r="I22" s="12" t="n">
        <v>0.1</v>
      </c>
      <c r="J22" s="12" t="n">
        <v>0</v>
      </c>
      <c r="K22" s="12" t="n">
        <v>0</v>
      </c>
      <c r="L22" s="12" t="n">
        <v>0.6</v>
      </c>
      <c r="M22" s="12" t="n">
        <v>12</v>
      </c>
      <c r="N22" s="12" t="n">
        <v>33</v>
      </c>
      <c r="O22" s="12" t="n">
        <v>6.89</v>
      </c>
      <c r="P22" s="12" t="n">
        <v>1.43</v>
      </c>
      <c r="Q22" s="17" t="n">
        <v>3.5</v>
      </c>
    </row>
    <row r="23" customFormat="false" ht="15" hidden="false" customHeight="false" outlineLevel="0" collapsed="false">
      <c r="A23" s="5"/>
      <c r="B23" s="15"/>
      <c r="C23" s="18" t="s">
        <v>27</v>
      </c>
      <c r="D23" s="19" t="n">
        <f aca="false">100+300+150+230+200+30+30</f>
        <v>1040</v>
      </c>
      <c r="E23" s="20" t="n">
        <f aca="false">E15+E16+E17+E18+E19+E21+E22</f>
        <v>29.68</v>
      </c>
      <c r="F23" s="20" t="n">
        <f aca="false">F15+F16+F17+F18+F19+F21+F22</f>
        <v>35.86</v>
      </c>
      <c r="G23" s="20" t="n">
        <f aca="false">G15+G16+G17+G18+G19+G21+G22</f>
        <v>146.29</v>
      </c>
      <c r="H23" s="20" t="n">
        <f aca="false">H15+H16+H17+H18+H19+H21+H22</f>
        <v>1049.89</v>
      </c>
      <c r="I23" s="20" t="n">
        <f aca="false">I15+I16+I17+I18+I19+I21+I22</f>
        <v>0.6</v>
      </c>
      <c r="J23" s="20" t="n">
        <f aca="false">J15+J16+J17+J18+J19+J21+J22</f>
        <v>48.35</v>
      </c>
      <c r="K23" s="20" t="n">
        <f aca="false">K15+K16+K17+K18+K19+K21+K22</f>
        <v>119.1</v>
      </c>
      <c r="L23" s="20" t="n">
        <f aca="false">L15+L16+L17+L18+L19+L21+L22</f>
        <v>1.4</v>
      </c>
      <c r="M23" s="20" t="n">
        <f aca="false">M15+M16+M17+M18+M19+M21+M22</f>
        <v>228.24</v>
      </c>
      <c r="N23" s="20" t="n">
        <f aca="false">N15+N16+N17+N18+N19+N21+N22</f>
        <v>479.51</v>
      </c>
      <c r="O23" s="20" t="n">
        <f aca="false">O15+O16+O17+O18+O19+O21+O22</f>
        <v>145.51</v>
      </c>
      <c r="P23" s="20" t="n">
        <f aca="false">P15+P16+P17+P18+P19+P21+P22</f>
        <v>9.2</v>
      </c>
      <c r="Q23" s="21" t="n">
        <f aca="false">Q15+Q16+Q17+Q18+Q19+Q21+Q22</f>
        <v>106.72</v>
      </c>
    </row>
    <row r="24" customFormat="false" ht="15" hidden="false" customHeight="false" outlineLevel="0" collapsed="false">
      <c r="B24" s="15"/>
      <c r="C24" s="18" t="s">
        <v>36</v>
      </c>
      <c r="D24" s="18"/>
      <c r="E24" s="20" t="n">
        <f aca="false">E13+E23</f>
        <v>42.974</v>
      </c>
      <c r="F24" s="20" t="n">
        <f aca="false">F13+F23</f>
        <v>51.495</v>
      </c>
      <c r="G24" s="20" t="n">
        <f aca="false">G13+G23</f>
        <v>231.48</v>
      </c>
      <c r="H24" s="20" t="n">
        <f aca="false">H13+H23</f>
        <v>1588.05</v>
      </c>
      <c r="I24" s="20" t="n">
        <f aca="false">I13+I23</f>
        <v>0.71</v>
      </c>
      <c r="J24" s="20" t="n">
        <f aca="false">J13+J23</f>
        <v>50.27</v>
      </c>
      <c r="K24" s="20" t="n">
        <f aca="false">K13+K23</f>
        <v>119.1</v>
      </c>
      <c r="L24" s="20" t="e">
        <f aca="false">L13+L23</f>
        <v>#REF!</v>
      </c>
      <c r="M24" s="20" t="n">
        <f aca="false">M13+M23</f>
        <v>513.75</v>
      </c>
      <c r="N24" s="20" t="n">
        <f aca="false">N13+N23</f>
        <v>516.11</v>
      </c>
      <c r="O24" s="20" t="n">
        <f aca="false">O13+O23</f>
        <v>213.21</v>
      </c>
      <c r="P24" s="20" t="n">
        <f aca="false">P13+P23</f>
        <v>12.1</v>
      </c>
    </row>
    <row r="25" customFormat="false" ht="15" hidden="false" customHeight="false" outlineLevel="0" collapsed="false">
      <c r="A25" s="5"/>
      <c r="B25" s="15"/>
      <c r="C25" s="18" t="s">
        <v>37</v>
      </c>
      <c r="D25" s="18"/>
      <c r="E25" s="20" t="n">
        <f aca="false">E24/12</f>
        <v>3.58116666666667</v>
      </c>
      <c r="F25" s="20" t="n">
        <f aca="false">F24/12</f>
        <v>4.29125</v>
      </c>
      <c r="G25" s="20" t="n">
        <f aca="false">G24/12</f>
        <v>19.29</v>
      </c>
      <c r="H25" s="20" t="n">
        <f aca="false">H24/12</f>
        <v>132.3375</v>
      </c>
      <c r="I25" s="20" t="n">
        <f aca="false">I24/12</f>
        <v>0.0591666666666667</v>
      </c>
      <c r="J25" s="20" t="n">
        <f aca="false">J24/12</f>
        <v>4.18916666666667</v>
      </c>
      <c r="K25" s="20" t="n">
        <f aca="false">K24/12</f>
        <v>9.925</v>
      </c>
      <c r="L25" s="20" t="e">
        <f aca="false">L24/12</f>
        <v>#REF!</v>
      </c>
      <c r="M25" s="20" t="n">
        <f aca="false">M24/12</f>
        <v>42.8125</v>
      </c>
      <c r="N25" s="20" t="n">
        <f aca="false">N24/12</f>
        <v>43.0091666666667</v>
      </c>
      <c r="O25" s="20" t="n">
        <f aca="false">O24/12</f>
        <v>17.7675</v>
      </c>
      <c r="P25" s="20" t="n">
        <f aca="false">P24/12</f>
        <v>1.00833333333333</v>
      </c>
    </row>
    <row r="26" customFormat="false" ht="15" hidden="false" customHeight="true" outlineLevel="0" collapsed="false">
      <c r="B26" s="26" t="s">
        <v>38</v>
      </c>
      <c r="C26" s="26"/>
      <c r="D26" s="26"/>
      <c r="E26" s="26"/>
      <c r="F26" s="26"/>
      <c r="G26" s="26"/>
      <c r="H26" s="27" t="n">
        <v>2720</v>
      </c>
      <c r="Q26" s="28" t="e">
        <f aca="false">Q13+Q23</f>
        <v>#REF!</v>
      </c>
      <c r="R26" s="25"/>
    </row>
    <row r="27" customFormat="false" ht="15" hidden="false" customHeight="false" outlineLevel="0" collapsed="false">
      <c r="A27" s="5"/>
      <c r="B27" s="29" t="s">
        <v>39</v>
      </c>
      <c r="C27" s="29"/>
      <c r="D27" s="29"/>
      <c r="E27" s="29"/>
      <c r="F27" s="29"/>
      <c r="G27" s="29"/>
      <c r="H27" s="27" t="n">
        <f aca="false">H13*100/H26</f>
        <v>19.7852941176471</v>
      </c>
    </row>
    <row r="28" customFormat="false" ht="15" hidden="false" customHeight="false" outlineLevel="0" collapsed="false">
      <c r="B28" s="29" t="s">
        <v>40</v>
      </c>
      <c r="C28" s="29"/>
      <c r="D28" s="29"/>
      <c r="E28" s="29"/>
      <c r="F28" s="29"/>
      <c r="G28" s="29"/>
      <c r="H28" s="27" t="n">
        <f aca="false">H23*100/H26</f>
        <v>38.5988970588235</v>
      </c>
    </row>
    <row r="29" customFormat="false" ht="15" hidden="false" customHeight="false" outlineLevel="0" collapsed="false">
      <c r="A29" s="5"/>
      <c r="B29" s="40"/>
      <c r="C29" s="40"/>
      <c r="D29" s="40"/>
      <c r="E29" s="40"/>
      <c r="F29" s="40"/>
      <c r="G29" s="40"/>
      <c r="H29" s="40"/>
    </row>
    <row r="30" customFormat="false" ht="15" hidden="false" customHeight="false" outlineLevel="0" collapsed="false">
      <c r="B30" s="41" t="s">
        <v>79</v>
      </c>
      <c r="C30" s="41"/>
      <c r="D30" s="41"/>
      <c r="E30" s="41"/>
      <c r="F30" s="41"/>
      <c r="G30" s="41"/>
      <c r="H30" s="42" t="n">
        <v>25</v>
      </c>
    </row>
    <row r="31" customFormat="false" ht="15" hidden="false" customHeight="false" outlineLevel="0" collapsed="false">
      <c r="A31" s="5"/>
      <c r="B31" s="41" t="s">
        <v>80</v>
      </c>
      <c r="C31" s="41"/>
      <c r="D31" s="41"/>
      <c r="E31" s="41"/>
      <c r="F31" s="41"/>
      <c r="G31" s="41"/>
      <c r="H31" s="42" t="n">
        <v>35</v>
      </c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1048576" customFormat="false" ht="12.8" hidden="false" customHeight="false" outlineLevel="0" collapsed="false"/>
  </sheetData>
  <mergeCells count="18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4:P14"/>
    <mergeCell ref="C24:D24"/>
    <mergeCell ref="C25:D25"/>
    <mergeCell ref="B26:G26"/>
    <mergeCell ref="B27:G27"/>
    <mergeCell ref="B28:G28"/>
    <mergeCell ref="B30:G30"/>
    <mergeCell ref="B31:G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14" activeCellId="0" sqref="B14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9"/>
    <col collapsed="false" customWidth="true" hidden="false" outlineLevel="0" max="3" min="3" style="1" width="32"/>
    <col collapsed="false" customWidth="true" hidden="false" outlineLevel="0" max="4" min="4" style="1" width="7.16"/>
    <col collapsed="false" customWidth="true" hidden="false" outlineLevel="0" max="5" min="5" style="1" width="7.86"/>
    <col collapsed="false" customWidth="true" hidden="false" outlineLevel="0" max="6" min="6" style="1" width="7.42"/>
    <col collapsed="false" customWidth="true" hidden="false" outlineLevel="0" max="7" min="7" style="1" width="8.71"/>
    <col collapsed="false" customWidth="true" hidden="false" outlineLevel="0" max="8" min="8" style="1" width="8"/>
    <col collapsed="false" customWidth="true" hidden="false" outlineLevel="0" max="9" min="9" style="1" width="6.57"/>
    <col collapsed="false" customWidth="true" hidden="false" outlineLevel="0" max="10" min="10" style="1" width="6.29"/>
    <col collapsed="false" customWidth="true" hidden="false" outlineLevel="0" max="11" min="11" style="1" width="7.57"/>
    <col collapsed="false" customWidth="false" hidden="true" outlineLevel="0" max="12" min="12" style="1" width="8.42"/>
    <col collapsed="false" customWidth="true" hidden="false" outlineLevel="0" max="13" min="13" style="1" width="7.16"/>
    <col collapsed="false" customWidth="true" hidden="false" outlineLevel="0" max="15" min="15" style="1" width="7.42"/>
    <col collapsed="false" customWidth="true" hidden="false" outlineLevel="0" max="16" min="16" style="1" width="6.85"/>
    <col collapsed="false" customWidth="true" hidden="true" outlineLevel="0" max="17" min="17" style="1" width="7.71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7.2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81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2.75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24" hidden="false" customHeight="true" outlineLevel="0" collapsed="false">
      <c r="B8" s="10" t="n">
        <v>411</v>
      </c>
      <c r="C8" s="11" t="s">
        <v>50</v>
      </c>
      <c r="D8" s="10" t="s">
        <v>23</v>
      </c>
      <c r="E8" s="12" t="n">
        <v>12.27</v>
      </c>
      <c r="F8" s="12" t="n">
        <v>8.44</v>
      </c>
      <c r="G8" s="12" t="n">
        <v>50.65</v>
      </c>
      <c r="H8" s="12" t="n">
        <v>465.21</v>
      </c>
      <c r="I8" s="12" t="n">
        <v>0.17</v>
      </c>
      <c r="J8" s="12" t="n">
        <v>1.15</v>
      </c>
      <c r="K8" s="12" t="n">
        <v>46.91</v>
      </c>
      <c r="L8" s="12"/>
      <c r="M8" s="12" t="n">
        <v>110.24</v>
      </c>
      <c r="N8" s="12" t="n">
        <v>85.6</v>
      </c>
      <c r="O8" s="12" t="n">
        <v>55.81</v>
      </c>
      <c r="P8" s="12" t="n">
        <v>1.83</v>
      </c>
      <c r="Q8" s="17" t="n">
        <v>28.67</v>
      </c>
    </row>
    <row r="9" customFormat="false" ht="15" hidden="true" customHeight="false" outlineLevel="0" collapsed="false">
      <c r="A9" s="5"/>
      <c r="B9" s="10"/>
      <c r="C9" s="11"/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/>
    </row>
    <row r="10" customFormat="false" ht="15" hidden="false" customHeight="false" outlineLevel="0" collapsed="false">
      <c r="A10" s="5"/>
      <c r="B10" s="10" t="n">
        <v>943</v>
      </c>
      <c r="C10" s="15" t="s">
        <v>24</v>
      </c>
      <c r="D10" s="10" t="n">
        <v>200</v>
      </c>
      <c r="E10" s="12" t="n">
        <v>0.2</v>
      </c>
      <c r="F10" s="12" t="n">
        <v>0</v>
      </c>
      <c r="G10" s="12" t="n">
        <v>14</v>
      </c>
      <c r="H10" s="12" t="n">
        <v>28</v>
      </c>
      <c r="I10" s="12" t="n">
        <v>0</v>
      </c>
      <c r="J10" s="12" t="n">
        <v>0</v>
      </c>
      <c r="K10" s="12" t="n">
        <v>0</v>
      </c>
      <c r="L10" s="12"/>
      <c r="M10" s="12" t="n">
        <v>6</v>
      </c>
      <c r="N10" s="12" t="n">
        <v>0</v>
      </c>
      <c r="O10" s="12" t="n">
        <v>0</v>
      </c>
      <c r="P10" s="12" t="n">
        <v>0.4</v>
      </c>
      <c r="Q10" s="16" t="n">
        <v>3.5</v>
      </c>
    </row>
    <row r="11" customFormat="false" ht="15" hidden="false" customHeight="false" outlineLevel="0" collapsed="false">
      <c r="A11" s="5"/>
      <c r="B11" s="10" t="s">
        <v>25</v>
      </c>
      <c r="C11" s="11" t="s">
        <v>26</v>
      </c>
      <c r="D11" s="10" t="n">
        <v>30</v>
      </c>
      <c r="E11" s="12" t="n">
        <v>4.05</v>
      </c>
      <c r="F11" s="12" t="n">
        <v>1.95</v>
      </c>
      <c r="G11" s="12" t="n">
        <v>24</v>
      </c>
      <c r="H11" s="12" t="n">
        <v>74.4</v>
      </c>
      <c r="I11" s="12" t="n">
        <v>0.1</v>
      </c>
      <c r="J11" s="12" t="n">
        <v>0</v>
      </c>
      <c r="K11" s="12" t="n">
        <v>0</v>
      </c>
      <c r="L11" s="12" t="n">
        <v>0.6</v>
      </c>
      <c r="M11" s="12" t="n">
        <v>12</v>
      </c>
      <c r="N11" s="12" t="n">
        <v>33</v>
      </c>
      <c r="O11" s="12" t="n">
        <v>6.89</v>
      </c>
      <c r="P11" s="12" t="n">
        <v>1.43</v>
      </c>
      <c r="Q11" s="17" t="n">
        <v>3.5</v>
      </c>
    </row>
    <row r="12" customFormat="false" ht="15" hidden="true" customHeight="false" outlineLevel="0" collapsed="false">
      <c r="B12" s="10" t="s">
        <v>25</v>
      </c>
      <c r="C12" s="15" t="s">
        <v>26</v>
      </c>
      <c r="D12" s="10" t="n">
        <v>30</v>
      </c>
      <c r="E12" s="12" t="n">
        <v>5.4</v>
      </c>
      <c r="F12" s="12" t="n">
        <v>2.6</v>
      </c>
      <c r="G12" s="12" t="n">
        <v>32</v>
      </c>
      <c r="H12" s="12" t="n">
        <v>99.2</v>
      </c>
      <c r="I12" s="12" t="n">
        <v>0.1</v>
      </c>
      <c r="J12" s="12" t="n">
        <v>0</v>
      </c>
      <c r="K12" s="12" t="n">
        <v>0</v>
      </c>
      <c r="L12" s="12" t="n">
        <v>0.6</v>
      </c>
      <c r="M12" s="12" t="n">
        <v>12</v>
      </c>
      <c r="N12" s="12" t="n">
        <v>33</v>
      </c>
      <c r="O12" s="12" t="n">
        <v>6.89</v>
      </c>
      <c r="P12" s="12" t="n">
        <v>1.43</v>
      </c>
      <c r="Q12" s="16" t="n">
        <v>3.5</v>
      </c>
    </row>
    <row r="13" customFormat="false" ht="15" hidden="false" customHeight="false" outlineLevel="0" collapsed="false">
      <c r="A13" s="5"/>
      <c r="B13" s="15"/>
      <c r="C13" s="18" t="s">
        <v>27</v>
      </c>
      <c r="D13" s="19" t="n">
        <f aca="false">255+200+30</f>
        <v>485</v>
      </c>
      <c r="E13" s="20" t="n">
        <f aca="false">E8+E10+E11</f>
        <v>16.52</v>
      </c>
      <c r="F13" s="20" t="n">
        <f aca="false">F8+F10+F11</f>
        <v>10.39</v>
      </c>
      <c r="G13" s="20" t="n">
        <f aca="false">G8+G10+G11</f>
        <v>88.65</v>
      </c>
      <c r="H13" s="20" t="n">
        <f aca="false">H8+H10+H11</f>
        <v>567.61</v>
      </c>
      <c r="I13" s="20" t="n">
        <f aca="false">I8+I10+I11</f>
        <v>0.27</v>
      </c>
      <c r="J13" s="20" t="n">
        <f aca="false">J8+J10+J11</f>
        <v>1.15</v>
      </c>
      <c r="K13" s="20" t="n">
        <f aca="false">K8+K10+K11</f>
        <v>46.91</v>
      </c>
      <c r="L13" s="20" t="e">
        <f aca="false">L8+#REF!+L10+L11</f>
        <v>#REF!</v>
      </c>
      <c r="M13" s="20" t="n">
        <f aca="false">M8+M10+M11</f>
        <v>128.24</v>
      </c>
      <c r="N13" s="20" t="n">
        <f aca="false">N8+N10+N11</f>
        <v>118.6</v>
      </c>
      <c r="O13" s="20" t="n">
        <f aca="false">O8+O10+O11</f>
        <v>62.7</v>
      </c>
      <c r="P13" s="20" t="n">
        <f aca="false">P8+P10+P11</f>
        <v>3.66</v>
      </c>
      <c r="Q13" s="21" t="e">
        <f aca="false">Q8+#REF!+Q10+Q11</f>
        <v>#REF!</v>
      </c>
    </row>
    <row r="14" customFormat="false" ht="15" hidden="false" customHeight="true" outlineLevel="0" collapsed="false">
      <c r="B14" s="22" t="s">
        <v>28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customFormat="false" ht="15" hidden="true" customHeight="false" outlineLevel="0" collapsed="false">
      <c r="A15" s="5"/>
      <c r="B15" s="43"/>
      <c r="C15" s="44"/>
      <c r="D15" s="4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13"/>
    </row>
    <row r="16" customFormat="false" ht="16.5" hidden="false" customHeight="true" outlineLevel="0" collapsed="false">
      <c r="B16" s="10" t="n">
        <v>43</v>
      </c>
      <c r="C16" s="11" t="s">
        <v>66</v>
      </c>
      <c r="D16" s="10" t="n">
        <v>100</v>
      </c>
      <c r="E16" s="12" t="n">
        <v>1.42</v>
      </c>
      <c r="F16" s="12" t="n">
        <v>5.08</v>
      </c>
      <c r="G16" s="12" t="n">
        <v>9.02</v>
      </c>
      <c r="H16" s="12" t="n">
        <v>87.4</v>
      </c>
      <c r="I16" s="12" t="n">
        <v>0.03</v>
      </c>
      <c r="J16" s="12" t="n">
        <v>32.45</v>
      </c>
      <c r="K16" s="12" t="n">
        <v>0</v>
      </c>
      <c r="L16" s="12"/>
      <c r="M16" s="12" t="n">
        <v>37.37</v>
      </c>
      <c r="N16" s="12" t="n">
        <v>27.62</v>
      </c>
      <c r="O16" s="12" t="n">
        <v>15.17</v>
      </c>
      <c r="P16" s="12" t="n">
        <v>0.52</v>
      </c>
      <c r="Q16" s="13" t="n">
        <v>18.23</v>
      </c>
    </row>
    <row r="17" customFormat="false" ht="15" hidden="false" customHeight="false" outlineLevel="0" collapsed="false">
      <c r="A17" s="5"/>
      <c r="B17" s="10" t="n">
        <v>197</v>
      </c>
      <c r="C17" s="11" t="s">
        <v>45</v>
      </c>
      <c r="D17" s="10" t="n">
        <v>250</v>
      </c>
      <c r="E17" s="12" t="n">
        <v>2.1</v>
      </c>
      <c r="F17" s="12" t="n">
        <v>5.11</v>
      </c>
      <c r="G17" s="12" t="n">
        <v>16.59</v>
      </c>
      <c r="H17" s="12" t="n">
        <v>125.75</v>
      </c>
      <c r="I17" s="12" t="n">
        <v>0.1</v>
      </c>
      <c r="J17" s="12" t="n">
        <v>7.54</v>
      </c>
      <c r="K17" s="12" t="n">
        <v>0</v>
      </c>
      <c r="L17" s="12"/>
      <c r="M17" s="12" t="n">
        <v>26.45</v>
      </c>
      <c r="N17" s="12" t="n">
        <v>71.95</v>
      </c>
      <c r="O17" s="12" t="n">
        <v>25.9</v>
      </c>
      <c r="P17" s="12" t="n">
        <v>0.97</v>
      </c>
      <c r="Q17" s="23" t="n">
        <v>12.3</v>
      </c>
    </row>
    <row r="18" customFormat="false" ht="15" hidden="false" customHeight="false" outlineLevel="0" collapsed="false">
      <c r="A18" s="5"/>
      <c r="B18" s="30" t="n">
        <v>712</v>
      </c>
      <c r="C18" s="11" t="s">
        <v>82</v>
      </c>
      <c r="D18" s="10" t="n">
        <v>100</v>
      </c>
      <c r="E18" s="12" t="n">
        <v>21.1</v>
      </c>
      <c r="F18" s="12" t="n">
        <v>13.6</v>
      </c>
      <c r="G18" s="12" t="n">
        <v>0.11</v>
      </c>
      <c r="H18" s="12" t="n">
        <v>210.52</v>
      </c>
      <c r="I18" s="12" t="n">
        <v>0.1</v>
      </c>
      <c r="J18" s="12" t="n">
        <v>2.33</v>
      </c>
      <c r="K18" s="12" t="n">
        <v>46.22</v>
      </c>
      <c r="L18" s="12"/>
      <c r="M18" s="12" t="n">
        <v>39</v>
      </c>
      <c r="N18" s="12" t="n">
        <v>143</v>
      </c>
      <c r="O18" s="12" t="n">
        <v>20</v>
      </c>
      <c r="P18" s="12" t="n">
        <v>1.8</v>
      </c>
      <c r="Q18" s="16" t="n">
        <v>32.7</v>
      </c>
    </row>
    <row r="19" customFormat="false" ht="16.5" hidden="false" customHeight="true" outlineLevel="0" collapsed="false">
      <c r="B19" s="10" t="n">
        <v>679</v>
      </c>
      <c r="C19" s="11" t="s">
        <v>33</v>
      </c>
      <c r="D19" s="10" t="n">
        <v>200</v>
      </c>
      <c r="E19" s="12" t="n">
        <v>9.95</v>
      </c>
      <c r="F19" s="12" t="n">
        <v>7.48</v>
      </c>
      <c r="G19" s="12" t="n">
        <v>47.79</v>
      </c>
      <c r="H19" s="12" t="n">
        <v>307.3</v>
      </c>
      <c r="I19" s="12" t="n">
        <v>0.24</v>
      </c>
      <c r="J19" s="12" t="n">
        <v>0</v>
      </c>
      <c r="K19" s="12" t="n">
        <v>0.03</v>
      </c>
      <c r="L19" s="12"/>
      <c r="M19" s="12" t="n">
        <v>17.31</v>
      </c>
      <c r="N19" s="12" t="n">
        <v>278</v>
      </c>
      <c r="O19" s="12" t="n">
        <v>90</v>
      </c>
      <c r="P19" s="12" t="n">
        <v>5.27</v>
      </c>
      <c r="Q19" s="16" t="n">
        <v>28.5</v>
      </c>
    </row>
    <row r="20" customFormat="false" ht="15" hidden="false" customHeight="false" outlineLevel="0" collapsed="false">
      <c r="A20" s="5"/>
      <c r="B20" s="10" t="n">
        <v>924</v>
      </c>
      <c r="C20" s="11" t="s">
        <v>48</v>
      </c>
      <c r="D20" s="10" t="n">
        <v>200</v>
      </c>
      <c r="E20" s="12" t="n">
        <v>0.3</v>
      </c>
      <c r="F20" s="12" t="n">
        <v>0.1</v>
      </c>
      <c r="G20" s="12" t="n">
        <v>37</v>
      </c>
      <c r="H20" s="12" t="n">
        <v>138.6</v>
      </c>
      <c r="I20" s="12" t="n">
        <v>0</v>
      </c>
      <c r="J20" s="12" t="n">
        <v>3</v>
      </c>
      <c r="K20" s="12" t="n">
        <v>0</v>
      </c>
      <c r="L20" s="12"/>
      <c r="M20" s="12" t="n">
        <v>22</v>
      </c>
      <c r="N20" s="12" t="n">
        <v>22</v>
      </c>
      <c r="O20" s="12" t="n">
        <v>0</v>
      </c>
      <c r="P20" s="12" t="n">
        <v>0</v>
      </c>
      <c r="Q20" s="16" t="n">
        <v>3.5</v>
      </c>
    </row>
    <row r="21" customFormat="false" ht="15" hidden="false" customHeight="false" outlineLevel="0" collapsed="false">
      <c r="A21" s="5"/>
      <c r="B21" s="10" t="s">
        <v>25</v>
      </c>
      <c r="C21" s="11" t="s">
        <v>35</v>
      </c>
      <c r="D21" s="10" t="n">
        <v>30</v>
      </c>
      <c r="E21" s="12" t="n">
        <v>2.4</v>
      </c>
      <c r="F21" s="12" t="n">
        <v>0.3</v>
      </c>
      <c r="G21" s="12" t="n">
        <v>18.3</v>
      </c>
      <c r="H21" s="12" t="n">
        <v>66.3</v>
      </c>
      <c r="I21" s="12" t="n">
        <v>0.03</v>
      </c>
      <c r="J21" s="12" t="n">
        <v>0</v>
      </c>
      <c r="K21" s="12" t="n">
        <v>0</v>
      </c>
      <c r="L21" s="12" t="n">
        <v>0.8</v>
      </c>
      <c r="M21" s="12" t="n">
        <v>8</v>
      </c>
      <c r="N21" s="12" t="n">
        <v>17</v>
      </c>
      <c r="O21" s="12" t="n">
        <v>6.7</v>
      </c>
      <c r="P21" s="12" t="n">
        <v>1.4</v>
      </c>
      <c r="Q21" s="16"/>
    </row>
    <row r="22" customFormat="false" ht="16.5" hidden="false" customHeight="true" outlineLevel="0" collapsed="false">
      <c r="A22" s="5"/>
      <c r="B22" s="10" t="s">
        <v>25</v>
      </c>
      <c r="C22" s="11" t="s">
        <v>26</v>
      </c>
      <c r="D22" s="10" t="n">
        <v>30</v>
      </c>
      <c r="E22" s="12" t="n">
        <v>4.05</v>
      </c>
      <c r="F22" s="12" t="n">
        <v>1.95</v>
      </c>
      <c r="G22" s="12" t="n">
        <v>24</v>
      </c>
      <c r="H22" s="12" t="n">
        <v>74.4</v>
      </c>
      <c r="I22" s="12" t="n">
        <v>0.1</v>
      </c>
      <c r="J22" s="12" t="n">
        <v>0</v>
      </c>
      <c r="K22" s="12" t="n">
        <v>0</v>
      </c>
      <c r="L22" s="12" t="n">
        <v>0.6</v>
      </c>
      <c r="M22" s="12" t="n">
        <v>12</v>
      </c>
      <c r="N22" s="12" t="n">
        <v>33</v>
      </c>
      <c r="O22" s="12" t="n">
        <v>6.89</v>
      </c>
      <c r="P22" s="12" t="n">
        <v>1.43</v>
      </c>
      <c r="Q22" s="17" t="n">
        <v>3.5</v>
      </c>
    </row>
    <row r="23" customFormat="false" ht="15" hidden="false" customHeight="false" outlineLevel="0" collapsed="false">
      <c r="A23" s="5"/>
      <c r="B23" s="15"/>
      <c r="C23" s="18" t="s">
        <v>27</v>
      </c>
      <c r="D23" s="19" t="n">
        <f aca="false">100+250+100+200+200+30+30</f>
        <v>910</v>
      </c>
      <c r="E23" s="20" t="n">
        <f aca="false">E16+E17+E18+E19+E20+E21+E22</f>
        <v>41.32</v>
      </c>
      <c r="F23" s="20" t="n">
        <f aca="false">F16+F17+F18+F19+F20+F21+F22</f>
        <v>33.62</v>
      </c>
      <c r="G23" s="20" t="n">
        <f aca="false">G16+G17+G18+G19+G20+G21+G22</f>
        <v>152.81</v>
      </c>
      <c r="H23" s="20" t="n">
        <f aca="false">H16+H17+H18+H19+H20+H21+H22</f>
        <v>1010.27</v>
      </c>
      <c r="I23" s="20" t="n">
        <f aca="false">I16+I17+I18+I19+I20+I21+I22</f>
        <v>0.6</v>
      </c>
      <c r="J23" s="20" t="n">
        <f aca="false">J16+J17+J18+J19+J20+J21+J22</f>
        <v>45.32</v>
      </c>
      <c r="K23" s="20" t="n">
        <f aca="false">K16+K17+K18+K19+K20+K21+K22</f>
        <v>46.25</v>
      </c>
      <c r="L23" s="20" t="n">
        <f aca="false">L16+L17+L18+L19+L20+L21+L22</f>
        <v>1.4</v>
      </c>
      <c r="M23" s="20" t="n">
        <f aca="false">M16+M17+M18+M19+M20+M21+M22</f>
        <v>162.13</v>
      </c>
      <c r="N23" s="20" t="n">
        <f aca="false">N16+N17+N18+N19+N20+N21+N22</f>
        <v>592.57</v>
      </c>
      <c r="O23" s="20" t="n">
        <f aca="false">O16+O17+O18+O19+O20+O21+O22</f>
        <v>164.66</v>
      </c>
      <c r="P23" s="20" t="n">
        <f aca="false">P16+P17+P18+P19+P20+P21+P22</f>
        <v>11.39</v>
      </c>
      <c r="Q23" s="21" t="n">
        <f aca="false">Q16+Q17+Q18+Q19+Q20+Q22</f>
        <v>98.73</v>
      </c>
    </row>
    <row r="24" customFormat="false" ht="15" hidden="false" customHeight="false" outlineLevel="0" collapsed="false">
      <c r="B24" s="15"/>
      <c r="C24" s="18" t="s">
        <v>36</v>
      </c>
      <c r="D24" s="18"/>
      <c r="E24" s="20" t="n">
        <f aca="false">E13+E23</f>
        <v>57.84</v>
      </c>
      <c r="F24" s="20" t="n">
        <f aca="false">F13+F23</f>
        <v>44.01</v>
      </c>
      <c r="G24" s="20" t="n">
        <f aca="false">G13+G23</f>
        <v>241.46</v>
      </c>
      <c r="H24" s="20" t="n">
        <f aca="false">H13+H23</f>
        <v>1577.88</v>
      </c>
      <c r="I24" s="20" t="n">
        <f aca="false">I13+I23</f>
        <v>0.87</v>
      </c>
      <c r="J24" s="20" t="n">
        <f aca="false">J13+J23</f>
        <v>46.47</v>
      </c>
      <c r="K24" s="20" t="n">
        <f aca="false">K13+K23</f>
        <v>93.16</v>
      </c>
      <c r="L24" s="20" t="e">
        <f aca="false">L13+L23</f>
        <v>#REF!</v>
      </c>
      <c r="M24" s="20" t="n">
        <f aca="false">M13+M23</f>
        <v>290.37</v>
      </c>
      <c r="N24" s="20" t="n">
        <f aca="false">N13+N23</f>
        <v>711.17</v>
      </c>
      <c r="O24" s="20" t="n">
        <f aca="false">O13+O23</f>
        <v>227.36</v>
      </c>
      <c r="P24" s="20" t="n">
        <f aca="false">P13+P23</f>
        <v>15.05</v>
      </c>
    </row>
    <row r="25" customFormat="false" ht="15" hidden="false" customHeight="false" outlineLevel="0" collapsed="false">
      <c r="A25" s="5"/>
      <c r="B25" s="15"/>
      <c r="C25" s="18" t="s">
        <v>37</v>
      </c>
      <c r="D25" s="18"/>
      <c r="E25" s="20" t="n">
        <f aca="false">E24/12</f>
        <v>4.82</v>
      </c>
      <c r="F25" s="20" t="n">
        <f aca="false">F24/12</f>
        <v>3.6675</v>
      </c>
      <c r="G25" s="20" t="n">
        <f aca="false">G24/12</f>
        <v>20.1216666666667</v>
      </c>
      <c r="H25" s="20" t="n">
        <f aca="false">H24/12</f>
        <v>131.49</v>
      </c>
      <c r="I25" s="20" t="n">
        <f aca="false">I24/12</f>
        <v>0.0725</v>
      </c>
      <c r="J25" s="20" t="n">
        <f aca="false">J24/12</f>
        <v>3.8725</v>
      </c>
      <c r="K25" s="20" t="n">
        <f aca="false">K24/12</f>
        <v>7.76333333333333</v>
      </c>
      <c r="L25" s="20" t="e">
        <f aca="false">L24/12</f>
        <v>#REF!</v>
      </c>
      <c r="M25" s="20" t="n">
        <f aca="false">M24/12</f>
        <v>24.1975</v>
      </c>
      <c r="N25" s="20" t="n">
        <f aca="false">N24/12</f>
        <v>59.2641666666667</v>
      </c>
      <c r="O25" s="20" t="n">
        <f aca="false">O24/12</f>
        <v>18.9466666666667</v>
      </c>
      <c r="P25" s="20" t="n">
        <f aca="false">P24/12</f>
        <v>1.25416666666667</v>
      </c>
    </row>
    <row r="26" customFormat="false" ht="15" hidden="false" customHeight="true" outlineLevel="0" collapsed="false">
      <c r="B26" s="26" t="s">
        <v>38</v>
      </c>
      <c r="C26" s="26"/>
      <c r="D26" s="26"/>
      <c r="E26" s="26"/>
      <c r="F26" s="26"/>
      <c r="G26" s="26"/>
      <c r="H26" s="27" t="n">
        <v>2720</v>
      </c>
      <c r="Q26" s="28" t="e">
        <f aca="false">Q13+Q23</f>
        <v>#REF!</v>
      </c>
      <c r="R26" s="25"/>
    </row>
    <row r="27" customFormat="false" ht="15" hidden="false" customHeight="false" outlineLevel="0" collapsed="false">
      <c r="A27" s="5"/>
      <c r="B27" s="29" t="s">
        <v>39</v>
      </c>
      <c r="C27" s="29"/>
      <c r="D27" s="29"/>
      <c r="E27" s="29"/>
      <c r="F27" s="29"/>
      <c r="G27" s="29"/>
      <c r="H27" s="27" t="n">
        <f aca="false">H13*100/H26</f>
        <v>20.8680147058824</v>
      </c>
    </row>
    <row r="28" customFormat="false" ht="15" hidden="false" customHeight="false" outlineLevel="0" collapsed="false">
      <c r="B28" s="29" t="s">
        <v>40</v>
      </c>
      <c r="C28" s="29"/>
      <c r="D28" s="29"/>
      <c r="E28" s="29"/>
      <c r="F28" s="29"/>
      <c r="G28" s="29"/>
      <c r="H28" s="27" t="n">
        <f aca="false">H23*100/H26</f>
        <v>37.1422794117647</v>
      </c>
    </row>
    <row r="29" customFormat="false" ht="15" hidden="false" customHeight="false" outlineLevel="0" collapsed="false">
      <c r="A29" s="5"/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4:P14"/>
    <mergeCell ref="C24:D24"/>
    <mergeCell ref="C25:D25"/>
    <mergeCell ref="B26:G26"/>
    <mergeCell ref="B27:G27"/>
    <mergeCell ref="B28:G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Q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8.453125" defaultRowHeight="15" zeroHeight="false" outlineLevelRow="0" outlineLevelCol="0"/>
  <cols>
    <col collapsed="false" customWidth="true" hidden="false" outlineLevel="0" max="1" min="1" style="1" width="3.29"/>
    <col collapsed="false" customWidth="true" hidden="false" outlineLevel="0" max="2" min="2" style="1" width="11.43"/>
    <col collapsed="false" customWidth="true" hidden="false" outlineLevel="0" max="3" min="3" style="1" width="36.57"/>
    <col collapsed="false" customWidth="true" hidden="false" outlineLevel="0" max="4" min="4" style="1" width="10.14"/>
    <col collapsed="false" customWidth="true" hidden="false" outlineLevel="0" max="7" min="7" style="1" width="10.29"/>
    <col collapsed="false" customWidth="true" hidden="false" outlineLevel="0" max="8" min="8" style="1" width="10.42"/>
    <col collapsed="false" customWidth="true" hidden="false" outlineLevel="0" max="9" min="9" style="1" width="7.29"/>
    <col collapsed="false" customWidth="true" hidden="false" outlineLevel="0" max="10" min="10" style="1" width="7.57"/>
    <col collapsed="false" customWidth="true" hidden="false" outlineLevel="0" max="11" min="11" style="1" width="8"/>
    <col collapsed="false" customWidth="true" hidden="true" outlineLevel="0" max="12" min="12" style="1" width="8"/>
    <col collapsed="false" customWidth="true" hidden="false" outlineLevel="0" max="13" min="13" style="1" width="8.15"/>
    <col collapsed="false" customWidth="true" hidden="false" outlineLevel="0" max="14" min="14" style="1" width="8.71"/>
    <col collapsed="false" customWidth="true" hidden="false" outlineLevel="0" max="15" min="15" style="1" width="9.14"/>
    <col collapsed="false" customWidth="true" hidden="false" outlineLevel="0" max="16" min="16" style="1" width="8.57"/>
    <col collapsed="false" customWidth="true" hidden="false" outlineLevel="0" max="17" min="17" style="1" width="9.14"/>
  </cols>
  <sheetData>
    <row r="1" customFormat="false" ht="15" hidden="false" customHeight="true" outlineLevel="0" collapsed="false">
      <c r="B1" s="46" t="s">
        <v>83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customFormat="false" ht="15" hidden="false" customHeight="false" outlineLevel="0" collapsed="false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customFormat="false" ht="18.75" hidden="false" customHeight="false" outlineLevel="0" collapsed="false">
      <c r="B3" s="47" t="s">
        <v>72</v>
      </c>
      <c r="C3" s="47"/>
    </row>
    <row r="5" customFormat="false" ht="15" hidden="false" customHeight="true" outlineLevel="0" collapsed="false">
      <c r="A5" s="5"/>
      <c r="B5" s="22" t="s">
        <v>2</v>
      </c>
      <c r="C5" s="22" t="s">
        <v>3</v>
      </c>
      <c r="D5" s="22" t="s">
        <v>4</v>
      </c>
      <c r="E5" s="22" t="s">
        <v>5</v>
      </c>
      <c r="F5" s="22"/>
      <c r="G5" s="22"/>
      <c r="H5" s="22" t="s">
        <v>6</v>
      </c>
      <c r="I5" s="22" t="s">
        <v>7</v>
      </c>
      <c r="J5" s="22"/>
      <c r="K5" s="22"/>
      <c r="L5" s="22"/>
      <c r="M5" s="22" t="s">
        <v>8</v>
      </c>
      <c r="N5" s="22"/>
      <c r="O5" s="22"/>
      <c r="P5" s="22"/>
    </row>
    <row r="6" customFormat="false" ht="15" hidden="false" customHeight="false" outlineLevel="0" collapsed="false">
      <c r="B6" s="22"/>
      <c r="C6" s="22"/>
      <c r="D6" s="22"/>
      <c r="E6" s="48" t="s">
        <v>9</v>
      </c>
      <c r="F6" s="48" t="s">
        <v>10</v>
      </c>
      <c r="G6" s="48" t="s">
        <v>11</v>
      </c>
      <c r="H6" s="22"/>
      <c r="I6" s="48" t="s">
        <v>12</v>
      </c>
      <c r="J6" s="48" t="s">
        <v>13</v>
      </c>
      <c r="K6" s="48" t="s">
        <v>14</v>
      </c>
      <c r="L6" s="48" t="s">
        <v>15</v>
      </c>
      <c r="M6" s="48" t="s">
        <v>16</v>
      </c>
      <c r="N6" s="48" t="s">
        <v>17</v>
      </c>
      <c r="O6" s="48" t="s">
        <v>18</v>
      </c>
      <c r="P6" s="48" t="s">
        <v>19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5" hidden="false" customHeight="false" outlineLevel="0" collapsed="false">
      <c r="B8" s="43" t="n">
        <v>438</v>
      </c>
      <c r="C8" s="44" t="s">
        <v>84</v>
      </c>
      <c r="D8" s="43" t="s">
        <v>85</v>
      </c>
      <c r="E8" s="45" t="n">
        <v>16.16</v>
      </c>
      <c r="F8" s="45" t="n">
        <v>25.11</v>
      </c>
      <c r="G8" s="45" t="n">
        <v>2.38</v>
      </c>
      <c r="H8" s="45" t="n">
        <v>294.01</v>
      </c>
      <c r="I8" s="45" t="n">
        <v>0.1</v>
      </c>
      <c r="J8" s="45" t="n">
        <v>0.13</v>
      </c>
      <c r="K8" s="45" t="n">
        <v>307.96</v>
      </c>
      <c r="L8" s="45"/>
      <c r="M8" s="45" t="n">
        <v>107.56</v>
      </c>
      <c r="N8" s="45" t="n">
        <v>235.61</v>
      </c>
      <c r="O8" s="45" t="n">
        <v>24.52</v>
      </c>
      <c r="P8" s="45" t="n">
        <v>2.82</v>
      </c>
      <c r="Q8" s="16" t="n">
        <v>47.82</v>
      </c>
    </row>
    <row r="9" customFormat="false" ht="15" hidden="true" customHeight="false" outlineLevel="0" collapsed="false">
      <c r="A9" s="5"/>
      <c r="B9" s="43"/>
      <c r="C9" s="44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16"/>
    </row>
    <row r="10" customFormat="false" ht="15" hidden="false" customHeight="false" outlineLevel="0" collapsed="false">
      <c r="A10" s="5"/>
      <c r="B10" s="43" t="n">
        <v>42</v>
      </c>
      <c r="C10" s="49" t="s">
        <v>86</v>
      </c>
      <c r="D10" s="43" t="n">
        <v>10</v>
      </c>
      <c r="E10" s="45" t="n">
        <v>3.48</v>
      </c>
      <c r="F10" s="45" t="n">
        <v>4.43</v>
      </c>
      <c r="G10" s="45" t="n">
        <v>0</v>
      </c>
      <c r="H10" s="45" t="n">
        <v>54.6</v>
      </c>
      <c r="I10" s="45" t="n">
        <v>0.01</v>
      </c>
      <c r="J10" s="45" t="n">
        <v>0.11</v>
      </c>
      <c r="K10" s="45" t="n">
        <v>39</v>
      </c>
      <c r="L10" s="45"/>
      <c r="M10" s="45" t="n">
        <v>132</v>
      </c>
      <c r="N10" s="45" t="n">
        <v>75</v>
      </c>
      <c r="O10" s="45" t="n">
        <v>5.25</v>
      </c>
      <c r="P10" s="45" t="n">
        <v>0.15</v>
      </c>
      <c r="Q10" s="16" t="n">
        <v>7.6</v>
      </c>
    </row>
    <row r="11" customFormat="false" ht="15" hidden="false" customHeight="false" outlineLevel="0" collapsed="false">
      <c r="B11" s="43" t="n">
        <v>924</v>
      </c>
      <c r="C11" s="49" t="s">
        <v>34</v>
      </c>
      <c r="D11" s="43" t="n">
        <v>200</v>
      </c>
      <c r="E11" s="45" t="n">
        <v>0.04</v>
      </c>
      <c r="F11" s="45" t="n">
        <v>0</v>
      </c>
      <c r="G11" s="45" t="n">
        <v>24.76</v>
      </c>
      <c r="H11" s="45" t="n">
        <v>94.2</v>
      </c>
      <c r="I11" s="45" t="n">
        <v>0.01</v>
      </c>
      <c r="J11" s="45" t="n">
        <v>1.08</v>
      </c>
      <c r="K11" s="45" t="n">
        <v>0</v>
      </c>
      <c r="L11" s="45"/>
      <c r="M11" s="45" t="n">
        <v>6.4</v>
      </c>
      <c r="N11" s="45" t="n">
        <v>3.6</v>
      </c>
      <c r="O11" s="45" t="n">
        <v>0</v>
      </c>
      <c r="P11" s="45" t="n">
        <v>0.18</v>
      </c>
      <c r="Q11" s="13" t="n">
        <v>8.08</v>
      </c>
    </row>
    <row r="12" customFormat="false" ht="15" hidden="true" customHeight="false" outlineLevel="0" collapsed="false">
      <c r="B12" s="43"/>
      <c r="C12" s="49"/>
      <c r="D12" s="4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16"/>
    </row>
    <row r="13" customFormat="false" ht="15" hidden="false" customHeight="false" outlineLevel="0" collapsed="false">
      <c r="A13" s="5"/>
      <c r="B13" s="43" t="s">
        <v>25</v>
      </c>
      <c r="C13" s="49" t="s">
        <v>26</v>
      </c>
      <c r="D13" s="43" t="n">
        <v>30</v>
      </c>
      <c r="E13" s="45" t="n">
        <v>5.4</v>
      </c>
      <c r="F13" s="45" t="n">
        <v>2.6</v>
      </c>
      <c r="G13" s="45" t="n">
        <v>32</v>
      </c>
      <c r="H13" s="45" t="n">
        <v>99.2</v>
      </c>
      <c r="I13" s="45" t="n">
        <v>0.1</v>
      </c>
      <c r="J13" s="45" t="n">
        <v>0</v>
      </c>
      <c r="K13" s="45" t="n">
        <v>0</v>
      </c>
      <c r="L13" s="45" t="n">
        <v>0.6</v>
      </c>
      <c r="M13" s="45" t="n">
        <v>12</v>
      </c>
      <c r="N13" s="45" t="n">
        <v>33</v>
      </c>
      <c r="O13" s="45" t="n">
        <v>6.89</v>
      </c>
      <c r="P13" s="45" t="n">
        <v>1.43</v>
      </c>
      <c r="Q13" s="16" t="n">
        <v>3.5</v>
      </c>
    </row>
    <row r="14" customFormat="false" ht="15" hidden="true" customHeight="false" outlineLevel="0" collapsed="false">
      <c r="B14" s="43"/>
      <c r="C14" s="44"/>
      <c r="D14" s="4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16"/>
    </row>
    <row r="15" customFormat="false" ht="15" hidden="false" customHeight="false" outlineLevel="0" collapsed="false">
      <c r="A15" s="5"/>
      <c r="B15" s="49"/>
      <c r="C15" s="48" t="s">
        <v>27</v>
      </c>
      <c r="D15" s="48"/>
      <c r="E15" s="21" t="n">
        <f aca="false">SUM(E8:E13)</f>
        <v>25.08</v>
      </c>
      <c r="F15" s="21" t="n">
        <f aca="false">SUM(F8:F13)</f>
        <v>32.14</v>
      </c>
      <c r="G15" s="21" t="n">
        <f aca="false">SUM(G8:G13)</f>
        <v>59.14</v>
      </c>
      <c r="H15" s="21" t="n">
        <f aca="false">SUM(H8:H13)</f>
        <v>542.01</v>
      </c>
      <c r="I15" s="21" t="n">
        <f aca="false">SUM(I8:I13)</f>
        <v>0.22</v>
      </c>
      <c r="J15" s="21" t="n">
        <f aca="false">SUM(J8:J13)</f>
        <v>1.32</v>
      </c>
      <c r="K15" s="21" t="n">
        <f aca="false">SUM(K8:K13)</f>
        <v>346.96</v>
      </c>
      <c r="L15" s="21" t="n">
        <f aca="false">SUM(L8:L13)</f>
        <v>0.6</v>
      </c>
      <c r="M15" s="21" t="n">
        <f aca="false">SUM(M8:M13)</f>
        <v>257.96</v>
      </c>
      <c r="N15" s="21" t="n">
        <f aca="false">SUM(N8:N13)</f>
        <v>347.21</v>
      </c>
      <c r="O15" s="21" t="n">
        <f aca="false">SUM(O8:O13)</f>
        <v>36.66</v>
      </c>
      <c r="P15" s="21" t="n">
        <f aca="false">SUM(P8:P13)</f>
        <v>4.58</v>
      </c>
      <c r="Q15" s="50" t="n">
        <f aca="false">SUM(Q8:Q13)</f>
        <v>67</v>
      </c>
    </row>
    <row r="16" customFormat="false" ht="15" hidden="false" customHeight="true" outlineLevel="0" collapsed="false">
      <c r="B16" s="22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customFormat="false" ht="26.25" hidden="false" customHeight="true" outlineLevel="0" collapsed="false">
      <c r="A17" s="5"/>
      <c r="B17" s="43" t="n">
        <v>33</v>
      </c>
      <c r="C17" s="44" t="s">
        <v>87</v>
      </c>
      <c r="D17" s="43" t="n">
        <v>60</v>
      </c>
      <c r="E17" s="45" t="n">
        <v>0.86</v>
      </c>
      <c r="F17" s="45" t="n">
        <v>3.65</v>
      </c>
      <c r="G17" s="45" t="n">
        <v>5.02</v>
      </c>
      <c r="H17" s="45" t="n">
        <v>56.34</v>
      </c>
      <c r="I17" s="45" t="n">
        <v>0.01</v>
      </c>
      <c r="J17" s="45" t="n">
        <v>5.7</v>
      </c>
      <c r="K17" s="45" t="n">
        <v>0</v>
      </c>
      <c r="L17" s="45"/>
      <c r="M17" s="45" t="n">
        <v>21.09</v>
      </c>
      <c r="N17" s="45" t="n">
        <v>24.58</v>
      </c>
      <c r="O17" s="45" t="n">
        <v>12.54</v>
      </c>
      <c r="P17" s="45" t="n">
        <v>0.8</v>
      </c>
      <c r="Q17" s="16" t="n">
        <v>11.62</v>
      </c>
    </row>
    <row r="18" customFormat="false" ht="30" hidden="false" customHeight="true" outlineLevel="0" collapsed="false">
      <c r="B18" s="43" t="n">
        <v>204</v>
      </c>
      <c r="C18" s="44" t="s">
        <v>88</v>
      </c>
      <c r="D18" s="43" t="n">
        <v>200</v>
      </c>
      <c r="E18" s="45" t="n">
        <v>2.14</v>
      </c>
      <c r="F18" s="45" t="n">
        <v>2.24</v>
      </c>
      <c r="G18" s="45" t="n">
        <v>13.71</v>
      </c>
      <c r="H18" s="45" t="n">
        <v>104.5</v>
      </c>
      <c r="I18" s="45" t="n">
        <v>0.09</v>
      </c>
      <c r="J18" s="45" t="n">
        <v>6.6</v>
      </c>
      <c r="K18" s="45" t="n">
        <v>0</v>
      </c>
      <c r="L18" s="45"/>
      <c r="M18" s="45" t="n">
        <v>20.88</v>
      </c>
      <c r="N18" s="45" t="n">
        <v>66.12</v>
      </c>
      <c r="O18" s="45" t="n">
        <v>22.8</v>
      </c>
      <c r="P18" s="45" t="n">
        <v>1.04</v>
      </c>
      <c r="Q18" s="16" t="n">
        <v>15.43</v>
      </c>
    </row>
    <row r="19" customFormat="false" ht="15" hidden="false" customHeight="false" outlineLevel="0" collapsed="false">
      <c r="A19" s="5"/>
      <c r="B19" s="43" t="n">
        <v>604</v>
      </c>
      <c r="C19" s="44" t="s">
        <v>89</v>
      </c>
      <c r="D19" s="43" t="n">
        <v>80</v>
      </c>
      <c r="E19" s="45" t="n">
        <v>10.22</v>
      </c>
      <c r="F19" s="45" t="n">
        <v>8.71</v>
      </c>
      <c r="G19" s="45" t="n">
        <v>11.2</v>
      </c>
      <c r="H19" s="45" t="n">
        <v>183.7</v>
      </c>
      <c r="I19" s="45" t="n">
        <v>0.06</v>
      </c>
      <c r="J19" s="45" t="n">
        <v>0.85</v>
      </c>
      <c r="K19" s="45" t="n">
        <v>39</v>
      </c>
      <c r="L19" s="45"/>
      <c r="M19" s="45" t="n">
        <v>43.9</v>
      </c>
      <c r="N19" s="45" t="n">
        <v>106.7</v>
      </c>
      <c r="O19" s="45" t="n">
        <v>21.6</v>
      </c>
      <c r="P19" s="45" t="n">
        <v>0.96</v>
      </c>
      <c r="Q19" s="16" t="n">
        <v>35.95</v>
      </c>
    </row>
    <row r="20" customFormat="false" ht="16.5" hidden="false" customHeight="true" outlineLevel="0" collapsed="false">
      <c r="B20" s="43" t="n">
        <v>158</v>
      </c>
      <c r="C20" s="44" t="s">
        <v>90</v>
      </c>
      <c r="D20" s="43" t="n">
        <v>150</v>
      </c>
      <c r="E20" s="45" t="n">
        <v>3.48</v>
      </c>
      <c r="F20" s="45" t="n">
        <v>6.43</v>
      </c>
      <c r="G20" s="45" t="n">
        <v>30.75</v>
      </c>
      <c r="H20" s="45" t="n">
        <v>183.22</v>
      </c>
      <c r="I20" s="45" t="n">
        <v>0.06</v>
      </c>
      <c r="J20" s="45" t="n">
        <v>0</v>
      </c>
      <c r="K20" s="45" t="n">
        <v>24.35</v>
      </c>
      <c r="L20" s="45"/>
      <c r="M20" s="45" t="n">
        <v>1.56</v>
      </c>
      <c r="N20" s="45" t="n">
        <v>78.43</v>
      </c>
      <c r="O20" s="45" t="n">
        <v>114.69</v>
      </c>
      <c r="P20" s="45" t="n">
        <v>47.82</v>
      </c>
      <c r="Q20" s="16" t="n">
        <v>10.5</v>
      </c>
    </row>
    <row r="21" customFormat="false" ht="45" hidden="false" customHeight="false" outlineLevel="0" collapsed="false">
      <c r="A21" s="5"/>
      <c r="B21" s="43" t="n">
        <v>924</v>
      </c>
      <c r="C21" s="44" t="s">
        <v>91</v>
      </c>
      <c r="D21" s="43" t="n">
        <v>200</v>
      </c>
      <c r="E21" s="45" t="n">
        <v>0.3</v>
      </c>
      <c r="F21" s="45" t="n">
        <v>0.1</v>
      </c>
      <c r="G21" s="45" t="n">
        <v>37</v>
      </c>
      <c r="H21" s="45" t="n">
        <v>102</v>
      </c>
      <c r="I21" s="45" t="n">
        <v>0</v>
      </c>
      <c r="J21" s="45" t="n">
        <v>3</v>
      </c>
      <c r="K21" s="45" t="n">
        <v>0</v>
      </c>
      <c r="L21" s="45"/>
      <c r="M21" s="45" t="n">
        <v>22</v>
      </c>
      <c r="N21" s="45" t="n">
        <v>22</v>
      </c>
      <c r="O21" s="45" t="n">
        <v>0</v>
      </c>
      <c r="P21" s="45" t="n">
        <v>0</v>
      </c>
      <c r="Q21" s="16" t="n">
        <v>12</v>
      </c>
    </row>
    <row r="22" customFormat="false" ht="15" hidden="true" customHeight="false" outlineLevel="0" collapsed="false">
      <c r="B22" s="43"/>
      <c r="C22" s="44"/>
      <c r="D22" s="43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16"/>
    </row>
    <row r="23" customFormat="false" ht="15" hidden="false" customHeight="false" outlineLevel="0" collapsed="false">
      <c r="A23" s="5"/>
      <c r="B23" s="43" t="s">
        <v>25</v>
      </c>
      <c r="C23" s="49" t="s">
        <v>26</v>
      </c>
      <c r="D23" s="43" t="n">
        <v>30</v>
      </c>
      <c r="E23" s="45" t="n">
        <v>4.05</v>
      </c>
      <c r="F23" s="45" t="n">
        <v>1.95</v>
      </c>
      <c r="G23" s="45" t="n">
        <v>24</v>
      </c>
      <c r="H23" s="45" t="n">
        <v>74.4</v>
      </c>
      <c r="I23" s="45" t="n">
        <v>0.1</v>
      </c>
      <c r="J23" s="45" t="n">
        <v>0</v>
      </c>
      <c r="K23" s="45" t="n">
        <v>0</v>
      </c>
      <c r="L23" s="45" t="n">
        <v>0.6</v>
      </c>
      <c r="M23" s="45" t="n">
        <v>12</v>
      </c>
      <c r="N23" s="45" t="n">
        <v>33</v>
      </c>
      <c r="O23" s="45" t="n">
        <v>6.89</v>
      </c>
      <c r="P23" s="45" t="n">
        <v>1.43</v>
      </c>
      <c r="Q23" s="16" t="n">
        <v>3.5</v>
      </c>
    </row>
    <row r="24" customFormat="false" ht="15" hidden="true" customHeight="false" outlineLevel="0" collapsed="false">
      <c r="B24" s="43"/>
      <c r="C24" s="44"/>
      <c r="D24" s="43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6"/>
    </row>
    <row r="25" customFormat="false" ht="15" hidden="false" customHeight="false" outlineLevel="0" collapsed="false">
      <c r="A25" s="5"/>
      <c r="B25" s="49"/>
      <c r="C25" s="48" t="s">
        <v>27</v>
      </c>
      <c r="D25" s="48"/>
      <c r="E25" s="21" t="n">
        <f aca="false">SUM(E17:E24)</f>
        <v>21.05</v>
      </c>
      <c r="F25" s="21" t="n">
        <f aca="false">SUM(F17:F24)</f>
        <v>23.08</v>
      </c>
      <c r="G25" s="21" t="n">
        <f aca="false">SUM(G17:G24)</f>
        <v>121.68</v>
      </c>
      <c r="H25" s="21" t="n">
        <f aca="false">SUM(H17:H24)</f>
        <v>704.16</v>
      </c>
      <c r="I25" s="21" t="n">
        <f aca="false">SUM(I17:I24)</f>
        <v>0.32</v>
      </c>
      <c r="J25" s="21" t="n">
        <f aca="false">SUM(J17:J24)</f>
        <v>16.15</v>
      </c>
      <c r="K25" s="21" t="n">
        <f aca="false">SUM(K17:K24)</f>
        <v>63.35</v>
      </c>
      <c r="L25" s="21" t="n">
        <f aca="false">SUM(L17:L24)</f>
        <v>0.6</v>
      </c>
      <c r="M25" s="21" t="n">
        <f aca="false">SUM(M17:M24)</f>
        <v>121.43</v>
      </c>
      <c r="N25" s="21" t="n">
        <f aca="false">SUM(N17:N24)</f>
        <v>330.83</v>
      </c>
      <c r="O25" s="21" t="n">
        <f aca="false">SUM(O17:O24)</f>
        <v>178.52</v>
      </c>
      <c r="P25" s="21" t="n">
        <f aca="false">SUM(P17:P24)</f>
        <v>52.05</v>
      </c>
      <c r="Q25" s="50" t="n">
        <f aca="false">SUM(Q17:Q24)</f>
        <v>89</v>
      </c>
    </row>
    <row r="26" customFormat="false" ht="15" hidden="false" customHeight="false" outlineLevel="0" collapsed="false">
      <c r="B26" s="49"/>
      <c r="C26" s="48" t="s">
        <v>36</v>
      </c>
      <c r="D26" s="48"/>
      <c r="E26" s="21" t="n">
        <f aca="false">E25+E15</f>
        <v>46.13</v>
      </c>
      <c r="F26" s="21" t="n">
        <f aca="false">F25+F15</f>
        <v>55.22</v>
      </c>
      <c r="G26" s="21" t="n">
        <f aca="false">G25+G15</f>
        <v>180.82</v>
      </c>
      <c r="H26" s="21" t="n">
        <f aca="false">H25+H15</f>
        <v>1246.17</v>
      </c>
      <c r="I26" s="21" t="n">
        <f aca="false">I25+I15</f>
        <v>0.54</v>
      </c>
      <c r="J26" s="21" t="n">
        <f aca="false">J25+J15</f>
        <v>17.47</v>
      </c>
      <c r="K26" s="21" t="n">
        <f aca="false">K25+K15</f>
        <v>410.31</v>
      </c>
      <c r="L26" s="21" t="n">
        <f aca="false">L25+L15</f>
        <v>1.2</v>
      </c>
      <c r="M26" s="21" t="n">
        <f aca="false">M25+M15</f>
        <v>379.39</v>
      </c>
      <c r="N26" s="21" t="n">
        <f aca="false">N25+N15</f>
        <v>678.04</v>
      </c>
      <c r="O26" s="21" t="n">
        <f aca="false">O25+O15</f>
        <v>215.18</v>
      </c>
      <c r="P26" s="21" t="n">
        <f aca="false">P25+P15</f>
        <v>56.63</v>
      </c>
    </row>
    <row r="27" customFormat="false" ht="15" hidden="false" customHeight="false" outlineLevel="0" collapsed="false">
      <c r="A27" s="5"/>
      <c r="B27" s="49"/>
      <c r="C27" s="48" t="s">
        <v>37</v>
      </c>
      <c r="D27" s="48"/>
      <c r="E27" s="21" t="n">
        <f aca="false">E26/10</f>
        <v>4.613</v>
      </c>
      <c r="F27" s="21" t="n">
        <f aca="false">F26/10</f>
        <v>5.522</v>
      </c>
      <c r="G27" s="21" t="n">
        <f aca="false">G26/10</f>
        <v>18.082</v>
      </c>
      <c r="H27" s="21" t="n">
        <f aca="false">H26/10</f>
        <v>124.617</v>
      </c>
      <c r="I27" s="21" t="n">
        <f aca="false">I26/10</f>
        <v>0.054</v>
      </c>
      <c r="J27" s="21" t="n">
        <f aca="false">J26/10</f>
        <v>1.747</v>
      </c>
      <c r="K27" s="21" t="n">
        <f aca="false">K26/10</f>
        <v>41.031</v>
      </c>
      <c r="L27" s="21" t="n">
        <f aca="false">L26/10</f>
        <v>0.12</v>
      </c>
      <c r="M27" s="21" t="n">
        <f aca="false">M26/10</f>
        <v>37.939</v>
      </c>
      <c r="N27" s="21" t="n">
        <f aca="false">N26/10</f>
        <v>67.804</v>
      </c>
      <c r="O27" s="21" t="n">
        <f aca="false">O26/10</f>
        <v>21.518</v>
      </c>
      <c r="P27" s="21" t="n">
        <f aca="false">P26/10</f>
        <v>5.663</v>
      </c>
    </row>
    <row r="29" customFormat="false" ht="15" hidden="false" customHeight="false" outlineLevel="0" collapsed="false">
      <c r="A29" s="5"/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255" customFormat="false" ht="15" hidden="false" customHeight="false" outlineLevel="0" collapsed="false">
      <c r="A255" s="5"/>
    </row>
  </sheetData>
  <mergeCells count="15">
    <mergeCell ref="B1:P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C15:D15"/>
    <mergeCell ref="B16:P16"/>
    <mergeCell ref="C25:D25"/>
    <mergeCell ref="C26:D26"/>
    <mergeCell ref="C27:D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0" activeCellId="0" sqref="T20"/>
    </sheetView>
  </sheetViews>
  <sheetFormatPr defaultColWidth="8.453125" defaultRowHeight="15" zeroHeight="false" outlineLevelRow="0" outlineLevelCol="0"/>
  <cols>
    <col collapsed="false" customWidth="true" hidden="true" outlineLevel="0" max="1" min="1" style="1" width="3.29"/>
    <col collapsed="false" customWidth="true" hidden="false" outlineLevel="0" max="2" min="2" style="1" width="8"/>
    <col collapsed="false" customWidth="true" hidden="false" outlineLevel="0" max="3" min="3" style="1" width="33"/>
    <col collapsed="false" customWidth="true" hidden="false" outlineLevel="0" max="4" min="4" style="1" width="7.57"/>
    <col collapsed="false" customWidth="true" hidden="false" outlineLevel="0" max="6" min="5" style="1" width="6.57"/>
    <col collapsed="false" customWidth="true" hidden="false" outlineLevel="0" max="7" min="7" style="1" width="8.57"/>
    <col collapsed="false" customWidth="true" hidden="false" outlineLevel="0" max="8" min="8" style="1" width="8.86"/>
    <col collapsed="false" customWidth="true" hidden="false" outlineLevel="0" max="9" min="9" style="1" width="6.85"/>
    <col collapsed="false" customWidth="true" hidden="false" outlineLevel="0" max="11" min="10" style="1" width="7.42"/>
    <col collapsed="false" customWidth="true" hidden="true" outlineLevel="0" max="12" min="12" style="1" width="8.15"/>
    <col collapsed="false" customWidth="true" hidden="false" outlineLevel="0" max="13" min="13" style="1" width="7.29"/>
    <col collapsed="false" customWidth="true" hidden="false" outlineLevel="0" max="15" min="14" style="1" width="7.42"/>
    <col collapsed="false" customWidth="true" hidden="false" outlineLevel="0" max="16" min="16" style="1" width="6.71"/>
    <col collapsed="false" customWidth="true" hidden="true" outlineLevel="0" max="17" min="17" style="1" width="7.16"/>
  </cols>
  <sheetData>
    <row r="1" customFormat="false" ht="15" hidden="false" customHeight="tru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1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3" t="s">
        <v>92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customFormat="false" ht="15" hidden="true" customHeight="false" outlineLevel="0" collapsed="false"/>
    <row r="5" customFormat="false" ht="15" hidden="false" customHeight="true" outlineLevel="0" collapsed="false">
      <c r="A5" s="5"/>
      <c r="B5" s="6" t="s">
        <v>2</v>
      </c>
      <c r="C5" s="6" t="s">
        <v>3</v>
      </c>
      <c r="D5" s="6" t="s">
        <v>4</v>
      </c>
      <c r="E5" s="6" t="s">
        <v>5</v>
      </c>
      <c r="F5" s="6"/>
      <c r="G5" s="6"/>
      <c r="H5" s="6" t="s">
        <v>6</v>
      </c>
      <c r="I5" s="6" t="s">
        <v>7</v>
      </c>
      <c r="J5" s="6"/>
      <c r="K5" s="6"/>
      <c r="L5" s="6"/>
      <c r="M5" s="6" t="s">
        <v>8</v>
      </c>
      <c r="N5" s="6"/>
      <c r="O5" s="6"/>
      <c r="P5" s="6"/>
    </row>
    <row r="6" customFormat="false" ht="18" hidden="false" customHeight="true" outlineLevel="0" collapsed="false">
      <c r="B6" s="6"/>
      <c r="C6" s="6"/>
      <c r="D6" s="6"/>
      <c r="E6" s="6" t="s">
        <v>9</v>
      </c>
      <c r="F6" s="6" t="s">
        <v>10</v>
      </c>
      <c r="G6" s="6" t="s">
        <v>11</v>
      </c>
      <c r="H6" s="6"/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22" t="s">
        <v>20</v>
      </c>
    </row>
    <row r="7" customFormat="false" ht="15" hidden="false" customHeight="true" outlineLevel="0" collapsed="false">
      <c r="A7" s="5"/>
      <c r="B7" s="9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customFormat="false" ht="18" hidden="false" customHeight="true" outlineLevel="0" collapsed="false">
      <c r="B8" s="10" t="n">
        <v>168</v>
      </c>
      <c r="C8" s="11" t="s">
        <v>93</v>
      </c>
      <c r="D8" s="10" t="s">
        <v>23</v>
      </c>
      <c r="E8" s="12" t="n">
        <v>5.29</v>
      </c>
      <c r="F8" s="12" t="n">
        <v>6.16</v>
      </c>
      <c r="G8" s="12" t="n">
        <v>43.46</v>
      </c>
      <c r="H8" s="12" t="n">
        <v>290.7</v>
      </c>
      <c r="I8" s="12" t="n">
        <v>0.04</v>
      </c>
      <c r="J8" s="12" t="n">
        <v>0</v>
      </c>
      <c r="K8" s="12" t="n">
        <v>33.33</v>
      </c>
      <c r="L8" s="12"/>
      <c r="M8" s="12" t="n">
        <v>14.33</v>
      </c>
      <c r="N8" s="12" t="n">
        <v>49</v>
      </c>
      <c r="O8" s="12" t="n">
        <v>9.83</v>
      </c>
      <c r="P8" s="12" t="n">
        <v>0.6</v>
      </c>
      <c r="Q8" s="17" t="n">
        <v>14.66</v>
      </c>
    </row>
    <row r="9" customFormat="false" ht="16.5" hidden="true" customHeight="true" outlineLevel="0" collapsed="false">
      <c r="B9" s="10"/>
      <c r="C9" s="11"/>
      <c r="D9" s="3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6" t="n">
        <v>21.4</v>
      </c>
    </row>
    <row r="10" customFormat="false" ht="15" hidden="true" customHeight="false" outlineLevel="0" collapsed="false">
      <c r="A10" s="5"/>
      <c r="B10" s="10"/>
      <c r="C10" s="11"/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6"/>
    </row>
    <row r="11" customFormat="false" ht="15" hidden="true" customHeight="false" outlineLevel="0" collapsed="false">
      <c r="A11" s="5"/>
      <c r="B11" s="10"/>
      <c r="C11" s="11"/>
      <c r="D11" s="1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6"/>
    </row>
    <row r="12" customFormat="false" ht="15" hidden="false" customHeight="false" outlineLevel="0" collapsed="false">
      <c r="A12" s="5"/>
      <c r="B12" s="10" t="n">
        <v>154</v>
      </c>
      <c r="C12" s="11" t="s">
        <v>43</v>
      </c>
      <c r="D12" s="10" t="n">
        <v>200</v>
      </c>
      <c r="E12" s="12" t="n">
        <v>0.133</v>
      </c>
      <c r="F12" s="12" t="n">
        <v>0.005</v>
      </c>
      <c r="G12" s="12" t="n">
        <v>12.19</v>
      </c>
      <c r="H12" s="12" t="n">
        <v>46.3</v>
      </c>
      <c r="I12" s="12" t="n">
        <v>0.01</v>
      </c>
      <c r="J12" s="12" t="n">
        <v>0</v>
      </c>
      <c r="K12" s="12" t="n">
        <v>0</v>
      </c>
      <c r="L12" s="12" t="n">
        <v>6.4</v>
      </c>
      <c r="M12" s="12" t="n">
        <v>3.2</v>
      </c>
      <c r="N12" s="12" t="n">
        <v>3.6</v>
      </c>
      <c r="O12" s="12" t="n">
        <v>0</v>
      </c>
      <c r="P12" s="12" t="n">
        <v>0.18</v>
      </c>
      <c r="Q12" s="16"/>
    </row>
    <row r="13" customFormat="false" ht="13.5" hidden="false" customHeight="true" outlineLevel="0" collapsed="false">
      <c r="A13" s="5"/>
      <c r="B13" s="10" t="s">
        <v>25</v>
      </c>
      <c r="C13" s="11" t="s">
        <v>26</v>
      </c>
      <c r="D13" s="10" t="n">
        <v>30</v>
      </c>
      <c r="E13" s="12" t="n">
        <v>4.05</v>
      </c>
      <c r="F13" s="12" t="n">
        <v>1.95</v>
      </c>
      <c r="G13" s="12" t="n">
        <v>24</v>
      </c>
      <c r="H13" s="12" t="n">
        <v>74.4</v>
      </c>
      <c r="I13" s="12" t="n">
        <v>0.1</v>
      </c>
      <c r="J13" s="12" t="n">
        <v>0</v>
      </c>
      <c r="K13" s="12" t="n">
        <v>0</v>
      </c>
      <c r="L13" s="12" t="n">
        <v>0.6</v>
      </c>
      <c r="M13" s="12" t="n">
        <v>12</v>
      </c>
      <c r="N13" s="12" t="n">
        <v>33</v>
      </c>
      <c r="O13" s="12" t="n">
        <v>6.89</v>
      </c>
      <c r="P13" s="12" t="n">
        <v>1.43</v>
      </c>
      <c r="Q13" s="17" t="n">
        <v>3.5</v>
      </c>
    </row>
    <row r="14" customFormat="false" ht="15" hidden="true" customHeight="false" outlineLevel="0" collapsed="false">
      <c r="B14" s="10"/>
      <c r="C14" s="11"/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6"/>
    </row>
    <row r="15" customFormat="false" ht="15" hidden="false" customHeight="false" outlineLevel="0" collapsed="false">
      <c r="A15" s="5"/>
      <c r="B15" s="15"/>
      <c r="C15" s="18" t="s">
        <v>27</v>
      </c>
      <c r="D15" s="19" t="n">
        <f aca="false">255+200+30</f>
        <v>485</v>
      </c>
      <c r="E15" s="20" t="n">
        <f aca="false">E8+E9+E12+E13</f>
        <v>9.473</v>
      </c>
      <c r="F15" s="20" t="n">
        <f aca="false">F8+F9+F12+F13</f>
        <v>8.115</v>
      </c>
      <c r="G15" s="20" t="n">
        <f aca="false">G8+G9+G12+G13</f>
        <v>79.65</v>
      </c>
      <c r="H15" s="20" t="n">
        <f aca="false">H8+H9+H12+H13</f>
        <v>411.4</v>
      </c>
      <c r="I15" s="20" t="n">
        <f aca="false">I8+I9+I12+I13</f>
        <v>0.15</v>
      </c>
      <c r="J15" s="20" t="n">
        <f aca="false">J8+J9+J12+J13</f>
        <v>0</v>
      </c>
      <c r="K15" s="20" t="n">
        <f aca="false">K8+K9+K12+K13</f>
        <v>33.33</v>
      </c>
      <c r="L15" s="20" t="e">
        <f aca="false">L8+L9+#REF!+L12+L13</f>
        <v>#REF!</v>
      </c>
      <c r="M15" s="20" t="n">
        <f aca="false">M8+M9+M12+M13</f>
        <v>29.53</v>
      </c>
      <c r="N15" s="20" t="n">
        <f aca="false">N8+N9+N12+N13</f>
        <v>85.6</v>
      </c>
      <c r="O15" s="20" t="n">
        <f aca="false">O8+O9+O12+O13</f>
        <v>16.72</v>
      </c>
      <c r="P15" s="20" t="n">
        <f aca="false">P8+P9+P12+P13</f>
        <v>2.21</v>
      </c>
      <c r="Q15" s="21" t="e">
        <f aca="false">Q8+Q9+#REF!+Q13</f>
        <v>#REF!</v>
      </c>
    </row>
    <row r="16" customFormat="false" ht="15" hidden="false" customHeight="true" outlineLevel="0" collapsed="false">
      <c r="B16" s="22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customFormat="false" ht="17.25" hidden="false" customHeight="true" outlineLevel="0" collapsed="false">
      <c r="B17" s="10" t="n">
        <v>46</v>
      </c>
      <c r="C17" s="11" t="s">
        <v>94</v>
      </c>
      <c r="D17" s="10" t="n">
        <v>100</v>
      </c>
      <c r="E17" s="12" t="n">
        <v>1.07</v>
      </c>
      <c r="F17" s="12" t="n">
        <v>0.18</v>
      </c>
      <c r="G17" s="12" t="n">
        <v>8.62</v>
      </c>
      <c r="H17" s="12" t="n">
        <v>16.7</v>
      </c>
      <c r="I17" s="12" t="n">
        <v>0.05</v>
      </c>
      <c r="J17" s="12" t="n">
        <v>6.25</v>
      </c>
      <c r="K17" s="12" t="n">
        <v>0</v>
      </c>
      <c r="L17" s="12"/>
      <c r="M17" s="12" t="n">
        <v>24.28</v>
      </c>
      <c r="N17" s="12" t="n">
        <v>44</v>
      </c>
      <c r="O17" s="12" t="n">
        <v>30.75</v>
      </c>
      <c r="P17" s="12" t="n">
        <v>1.08</v>
      </c>
      <c r="Q17" s="23" t="n">
        <v>13.7</v>
      </c>
    </row>
    <row r="18" customFormat="false" ht="16.5" hidden="false" customHeight="true" outlineLevel="0" collapsed="false">
      <c r="A18" s="5"/>
      <c r="B18" s="10" t="n">
        <v>87</v>
      </c>
      <c r="C18" s="11" t="s">
        <v>95</v>
      </c>
      <c r="D18" s="32" t="s">
        <v>96</v>
      </c>
      <c r="E18" s="12" t="n">
        <v>8.61</v>
      </c>
      <c r="F18" s="12" t="n">
        <v>8.4</v>
      </c>
      <c r="G18" s="12" t="n">
        <v>14.34</v>
      </c>
      <c r="H18" s="12" t="n">
        <v>167.25</v>
      </c>
      <c r="I18" s="12" t="n">
        <v>0.1</v>
      </c>
      <c r="J18" s="12" t="n">
        <v>9.11</v>
      </c>
      <c r="K18" s="12" t="n">
        <v>15</v>
      </c>
      <c r="L18" s="12"/>
      <c r="M18" s="12" t="n">
        <v>45.3</v>
      </c>
      <c r="N18" s="12" t="n">
        <v>176.52</v>
      </c>
      <c r="O18" s="12" t="n">
        <v>48.46</v>
      </c>
      <c r="P18" s="12" t="n">
        <v>1.26</v>
      </c>
      <c r="Q18" s="16" t="n">
        <v>23.48</v>
      </c>
    </row>
    <row r="19" customFormat="false" ht="16.5" hidden="false" customHeight="true" outlineLevel="0" collapsed="false">
      <c r="A19" s="5"/>
      <c r="B19" s="30" t="n">
        <v>124</v>
      </c>
      <c r="C19" s="11" t="s">
        <v>97</v>
      </c>
      <c r="D19" s="32" t="s">
        <v>32</v>
      </c>
      <c r="E19" s="12" t="n">
        <v>16.15</v>
      </c>
      <c r="F19" s="12" t="n">
        <v>10.89</v>
      </c>
      <c r="G19" s="12" t="n">
        <v>7.78</v>
      </c>
      <c r="H19" s="12" t="n">
        <v>284.17</v>
      </c>
      <c r="I19" s="12" t="n">
        <v>0</v>
      </c>
      <c r="J19" s="12" t="n">
        <v>0</v>
      </c>
      <c r="K19" s="12" t="n">
        <v>0</v>
      </c>
      <c r="L19" s="12"/>
      <c r="M19" s="12" t="n">
        <v>9.63</v>
      </c>
      <c r="N19" s="12" t="n">
        <v>11.72</v>
      </c>
      <c r="O19" s="12" t="n">
        <v>11.96</v>
      </c>
      <c r="P19" s="12" t="n">
        <v>0.51</v>
      </c>
      <c r="Q19" s="16" t="n">
        <v>42.9</v>
      </c>
    </row>
    <row r="20" customFormat="false" ht="26.25" hidden="false" customHeight="true" outlineLevel="0" collapsed="false">
      <c r="B20" s="10" t="n">
        <v>688</v>
      </c>
      <c r="C20" s="11" t="s">
        <v>98</v>
      </c>
      <c r="D20" s="10" t="n">
        <v>220</v>
      </c>
      <c r="E20" s="12" t="n">
        <v>8.09</v>
      </c>
      <c r="F20" s="12" t="n">
        <v>6.63</v>
      </c>
      <c r="G20" s="12" t="n">
        <v>38.79</v>
      </c>
      <c r="H20" s="12" t="n">
        <v>249.3</v>
      </c>
      <c r="I20" s="12" t="n">
        <v>0.09</v>
      </c>
      <c r="J20" s="12" t="n">
        <v>0</v>
      </c>
      <c r="K20" s="12" t="n">
        <v>30.8</v>
      </c>
      <c r="L20" s="12"/>
      <c r="M20" s="12" t="n">
        <v>7.13</v>
      </c>
      <c r="N20" s="12" t="n">
        <v>54.51</v>
      </c>
      <c r="O20" s="12" t="n">
        <v>30.97</v>
      </c>
      <c r="P20" s="12" t="n">
        <v>1.63</v>
      </c>
      <c r="Q20" s="16" t="n">
        <v>13.1</v>
      </c>
      <c r="T20" s="1" t="s">
        <v>99</v>
      </c>
    </row>
    <row r="21" customFormat="false" ht="24.75" hidden="false" customHeight="true" outlineLevel="0" collapsed="false">
      <c r="A21" s="5"/>
      <c r="B21" s="10" t="s">
        <v>100</v>
      </c>
      <c r="C21" s="11" t="s">
        <v>101</v>
      </c>
      <c r="D21" s="10" t="n">
        <v>200</v>
      </c>
      <c r="E21" s="12" t="n">
        <v>0.24</v>
      </c>
      <c r="F21" s="12" t="n">
        <v>0.1</v>
      </c>
      <c r="G21" s="12" t="n">
        <v>29.02</v>
      </c>
      <c r="H21" s="12" t="n">
        <v>121.52</v>
      </c>
      <c r="I21" s="12" t="n">
        <v>0.01</v>
      </c>
      <c r="J21" s="12" t="n">
        <v>0</v>
      </c>
      <c r="K21" s="12" t="n">
        <v>0</v>
      </c>
      <c r="L21" s="12" t="n">
        <v>6.4</v>
      </c>
      <c r="M21" s="12" t="n">
        <v>3.2</v>
      </c>
      <c r="N21" s="12" t="n">
        <v>3.6</v>
      </c>
      <c r="O21" s="12" t="n">
        <v>0</v>
      </c>
      <c r="P21" s="12" t="n">
        <v>0.18</v>
      </c>
      <c r="Q21" s="13" t="n">
        <v>10.26</v>
      </c>
    </row>
    <row r="22" customFormat="false" ht="15.75" hidden="false" customHeight="true" outlineLevel="0" collapsed="false">
      <c r="B22" s="10" t="s">
        <v>25</v>
      </c>
      <c r="C22" s="11" t="s">
        <v>35</v>
      </c>
      <c r="D22" s="10" t="n">
        <v>30</v>
      </c>
      <c r="E22" s="12" t="n">
        <v>2.4</v>
      </c>
      <c r="F22" s="12" t="n">
        <v>0.3</v>
      </c>
      <c r="G22" s="12" t="n">
        <v>18.3</v>
      </c>
      <c r="H22" s="12" t="n">
        <v>66.3</v>
      </c>
      <c r="I22" s="12" t="n">
        <v>0.03</v>
      </c>
      <c r="J22" s="12" t="n">
        <v>0</v>
      </c>
      <c r="K22" s="12" t="n">
        <v>0</v>
      </c>
      <c r="L22" s="12" t="n">
        <v>0.8</v>
      </c>
      <c r="M22" s="12" t="n">
        <v>8</v>
      </c>
      <c r="N22" s="12" t="n">
        <v>17</v>
      </c>
      <c r="O22" s="12" t="n">
        <v>6.7</v>
      </c>
      <c r="P22" s="12" t="n">
        <v>1.4</v>
      </c>
      <c r="Q22" s="23"/>
    </row>
    <row r="23" customFormat="false" ht="15" hidden="false" customHeight="false" outlineLevel="0" collapsed="false">
      <c r="A23" s="5"/>
      <c r="B23" s="10" t="s">
        <v>25</v>
      </c>
      <c r="C23" s="11" t="s">
        <v>26</v>
      </c>
      <c r="D23" s="10" t="n">
        <v>30</v>
      </c>
      <c r="E23" s="12" t="n">
        <v>4.05</v>
      </c>
      <c r="F23" s="12" t="n">
        <v>1.95</v>
      </c>
      <c r="G23" s="12" t="n">
        <v>24</v>
      </c>
      <c r="H23" s="12" t="n">
        <v>74.4</v>
      </c>
      <c r="I23" s="12" t="n">
        <v>0.1</v>
      </c>
      <c r="J23" s="12" t="n">
        <v>0</v>
      </c>
      <c r="K23" s="12" t="n">
        <v>0</v>
      </c>
      <c r="L23" s="12" t="n">
        <v>0.6</v>
      </c>
      <c r="M23" s="12" t="n">
        <v>12</v>
      </c>
      <c r="N23" s="12" t="n">
        <v>33</v>
      </c>
      <c r="O23" s="12" t="n">
        <v>6.89</v>
      </c>
      <c r="P23" s="12" t="n">
        <v>1.43</v>
      </c>
      <c r="Q23" s="17" t="n">
        <v>3.5</v>
      </c>
    </row>
    <row r="24" customFormat="false" ht="15" hidden="true" customHeight="false" outlineLevel="0" collapsed="false">
      <c r="B24" s="10"/>
      <c r="C24" s="11"/>
      <c r="D24" s="1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3"/>
    </row>
    <row r="25" customFormat="false" ht="15" hidden="false" customHeight="false" outlineLevel="0" collapsed="false">
      <c r="A25" s="5"/>
      <c r="B25" s="10"/>
      <c r="C25" s="18" t="s">
        <v>27</v>
      </c>
      <c r="D25" s="19" t="n">
        <f aca="false">100+250+150+220+200+30+30</f>
        <v>980</v>
      </c>
      <c r="E25" s="20" t="n">
        <f aca="false">E17+E18+E19+E20+E21+E22+E23</f>
        <v>40.61</v>
      </c>
      <c r="F25" s="20" t="n">
        <f aca="false">F17+F18+F19+F20+F21+F22+F23</f>
        <v>28.45</v>
      </c>
      <c r="G25" s="20" t="n">
        <f aca="false">G17+G18+G19+G20+G21+G22+G23</f>
        <v>140.85</v>
      </c>
      <c r="H25" s="20" t="n">
        <f aca="false">H17+H18+H19+H20+H21+H22+H23</f>
        <v>979.64</v>
      </c>
      <c r="I25" s="20" t="n">
        <f aca="false">I17+I18+I19+I20+I21+I22+I23</f>
        <v>0.38</v>
      </c>
      <c r="J25" s="20" t="n">
        <f aca="false">J17+J18+J19+J20+J21+J22+J23</f>
        <v>15.36</v>
      </c>
      <c r="K25" s="20" t="n">
        <f aca="false">K17+K18+K19+K20+K21+K22+K23</f>
        <v>45.8</v>
      </c>
      <c r="L25" s="20" t="n">
        <f aca="false">L17+L18+L19+L20+L21+L22+L23</f>
        <v>7.8</v>
      </c>
      <c r="M25" s="20" t="n">
        <f aca="false">M17+M18+M19+M20+M21+M22+M23</f>
        <v>109.54</v>
      </c>
      <c r="N25" s="20" t="n">
        <f aca="false">N17+N18+N19+N20+N21+N22+N23</f>
        <v>340.35</v>
      </c>
      <c r="O25" s="20" t="n">
        <f aca="false">O17+O18+O19+O20+O21+O22+O23</f>
        <v>135.73</v>
      </c>
      <c r="P25" s="20" t="n">
        <f aca="false">P17+P18+P19+P20+P21+P22+P23</f>
        <v>7.49</v>
      </c>
      <c r="Q25" s="21" t="n">
        <f aca="false">Q17+Q18+Q19+Q20+Q21+Q23</f>
        <v>106.94</v>
      </c>
    </row>
    <row r="26" customFormat="false" ht="15" hidden="false" customHeight="false" outlineLevel="0" collapsed="false">
      <c r="B26" s="15"/>
      <c r="C26" s="18" t="s">
        <v>36</v>
      </c>
      <c r="D26" s="18"/>
      <c r="E26" s="20" t="n">
        <f aca="false">E25+E15</f>
        <v>50.083</v>
      </c>
      <c r="F26" s="20" t="n">
        <f aca="false">F25+F15</f>
        <v>36.565</v>
      </c>
      <c r="G26" s="20" t="n">
        <f aca="false">G25+G15</f>
        <v>220.5</v>
      </c>
      <c r="H26" s="20" t="n">
        <f aca="false">H25+H15</f>
        <v>1391.04</v>
      </c>
      <c r="I26" s="20" t="n">
        <f aca="false">I25+I15</f>
        <v>0.53</v>
      </c>
      <c r="J26" s="20" t="n">
        <f aca="false">J25+J15</f>
        <v>15.36</v>
      </c>
      <c r="K26" s="20" t="n">
        <f aca="false">K25+K15</f>
        <v>79.13</v>
      </c>
      <c r="L26" s="20" t="e">
        <f aca="false">L25+L15</f>
        <v>#REF!</v>
      </c>
      <c r="M26" s="20" t="n">
        <f aca="false">M25+M15</f>
        <v>139.07</v>
      </c>
      <c r="N26" s="20" t="n">
        <f aca="false">N25+N15</f>
        <v>425.95</v>
      </c>
      <c r="O26" s="20" t="n">
        <f aca="false">O25+O15</f>
        <v>152.45</v>
      </c>
      <c r="P26" s="20" t="n">
        <f aca="false">P25+P15</f>
        <v>9.7</v>
      </c>
    </row>
    <row r="27" customFormat="false" ht="15" hidden="false" customHeight="false" outlineLevel="0" collapsed="false">
      <c r="A27" s="5"/>
      <c r="B27" s="38"/>
      <c r="C27" s="18" t="s">
        <v>37</v>
      </c>
      <c r="D27" s="18"/>
      <c r="E27" s="20" t="n">
        <f aca="false">E26/12</f>
        <v>4.17358333333333</v>
      </c>
      <c r="F27" s="20" t="n">
        <f aca="false">F26/12</f>
        <v>3.04708333333333</v>
      </c>
      <c r="G27" s="20" t="n">
        <f aca="false">G26/12</f>
        <v>18.375</v>
      </c>
      <c r="H27" s="20" t="n">
        <f aca="false">H26/12</f>
        <v>115.92</v>
      </c>
      <c r="I27" s="20" t="n">
        <f aca="false">I26/12</f>
        <v>0.0441666666666667</v>
      </c>
      <c r="J27" s="20" t="n">
        <f aca="false">J26/12</f>
        <v>1.28</v>
      </c>
      <c r="K27" s="20" t="n">
        <f aca="false">K26/12</f>
        <v>6.59416666666667</v>
      </c>
      <c r="L27" s="20" t="e">
        <f aca="false">L26/12</f>
        <v>#REF!</v>
      </c>
      <c r="M27" s="20" t="n">
        <f aca="false">M26/12</f>
        <v>11.5891666666667</v>
      </c>
      <c r="N27" s="20" t="n">
        <f aca="false">N26/12</f>
        <v>35.4958333333333</v>
      </c>
      <c r="O27" s="20" t="n">
        <f aca="false">O26/12</f>
        <v>12.7041666666667</v>
      </c>
      <c r="P27" s="20" t="n">
        <f aca="false">P26/12</f>
        <v>0.808333333333333</v>
      </c>
    </row>
    <row r="28" customFormat="false" ht="15" hidden="false" customHeight="true" outlineLevel="0" collapsed="false">
      <c r="B28" s="26" t="s">
        <v>38</v>
      </c>
      <c r="C28" s="26"/>
      <c r="D28" s="26"/>
      <c r="E28" s="26"/>
      <c r="F28" s="26"/>
      <c r="G28" s="26"/>
      <c r="H28" s="27" t="n">
        <v>2720</v>
      </c>
      <c r="Q28" s="36" t="e">
        <f aca="false">Q15+Q25</f>
        <v>#REF!</v>
      </c>
      <c r="R28" s="37"/>
    </row>
    <row r="29" customFormat="false" ht="15" hidden="false" customHeight="false" outlineLevel="0" collapsed="false">
      <c r="A29" s="5"/>
      <c r="B29" s="29" t="s">
        <v>39</v>
      </c>
      <c r="C29" s="29"/>
      <c r="D29" s="29"/>
      <c r="E29" s="29"/>
      <c r="F29" s="29"/>
      <c r="G29" s="29"/>
      <c r="H29" s="27" t="n">
        <f aca="false">H15*100/H28</f>
        <v>15.125</v>
      </c>
    </row>
    <row r="30" customFormat="false" ht="15" hidden="false" customHeight="false" outlineLevel="0" collapsed="false">
      <c r="B30" s="29" t="s">
        <v>40</v>
      </c>
      <c r="C30" s="29"/>
      <c r="D30" s="29"/>
      <c r="E30" s="29"/>
      <c r="F30" s="29"/>
      <c r="G30" s="29"/>
      <c r="H30" s="27" t="n">
        <f aca="false">H25*100/H28</f>
        <v>36.0161764705882</v>
      </c>
    </row>
    <row r="31" customFormat="false" ht="15" hidden="false" customHeight="false" outlineLevel="0" collapsed="false">
      <c r="A31" s="5"/>
    </row>
    <row r="33" customFormat="false" ht="15" hidden="false" customHeight="false" outlineLevel="0" collapsed="false">
      <c r="A33" s="5"/>
    </row>
    <row r="35" customFormat="false" ht="15" hidden="false" customHeight="false" outlineLevel="0" collapsed="false">
      <c r="A35" s="5"/>
    </row>
    <row r="37" customFormat="false" ht="15" hidden="false" customHeight="false" outlineLevel="0" collapsed="false">
      <c r="A37" s="5"/>
    </row>
    <row r="39" customFormat="false" ht="15" hidden="false" customHeight="false" outlineLevel="0" collapsed="false">
      <c r="A39" s="5"/>
    </row>
    <row r="41" customFormat="false" ht="15" hidden="false" customHeight="false" outlineLevel="0" collapsed="false">
      <c r="A41" s="5"/>
    </row>
    <row r="43" customFormat="false" ht="15" hidden="false" customHeight="false" outlineLevel="0" collapsed="false">
      <c r="A43" s="5"/>
    </row>
    <row r="45" customFormat="false" ht="15" hidden="false" customHeight="false" outlineLevel="0" collapsed="false">
      <c r="A45" s="5"/>
    </row>
    <row r="47" customFormat="false" ht="15" hidden="false" customHeight="false" outlineLevel="0" collapsed="false">
      <c r="A47" s="5"/>
    </row>
    <row r="49" customFormat="false" ht="15" hidden="false" customHeight="false" outlineLevel="0" collapsed="false">
      <c r="A49" s="5"/>
    </row>
    <row r="51" customFormat="false" ht="15" hidden="false" customHeight="false" outlineLevel="0" collapsed="false">
      <c r="A51" s="5"/>
    </row>
    <row r="53" customFormat="false" ht="15" hidden="false" customHeight="false" outlineLevel="0" collapsed="false">
      <c r="A53" s="5"/>
    </row>
    <row r="55" customFormat="false" ht="15" hidden="false" customHeight="false" outlineLevel="0" collapsed="false">
      <c r="A55" s="5"/>
    </row>
    <row r="57" customFormat="false" ht="15" hidden="false" customHeight="false" outlineLevel="0" collapsed="false">
      <c r="A57" s="5"/>
    </row>
    <row r="59" customFormat="false" ht="15" hidden="false" customHeight="false" outlineLevel="0" collapsed="false">
      <c r="A59" s="5"/>
    </row>
    <row r="61" customFormat="false" ht="15" hidden="false" customHeight="false" outlineLevel="0" collapsed="false">
      <c r="A61" s="5"/>
    </row>
    <row r="63" customFormat="false" ht="15" hidden="false" customHeight="false" outlineLevel="0" collapsed="false">
      <c r="A63" s="5"/>
    </row>
    <row r="65" customFormat="false" ht="15" hidden="false" customHeight="false" outlineLevel="0" collapsed="false">
      <c r="A65" s="5"/>
    </row>
    <row r="67" customFormat="false" ht="15" hidden="false" customHeight="false" outlineLevel="0" collapsed="false">
      <c r="A67" s="5"/>
    </row>
    <row r="69" customFormat="false" ht="15" hidden="false" customHeight="false" outlineLevel="0" collapsed="false">
      <c r="A69" s="5"/>
    </row>
    <row r="71" customFormat="false" ht="15" hidden="false" customHeight="false" outlineLevel="0" collapsed="false">
      <c r="A71" s="5"/>
    </row>
    <row r="73" customFormat="false" ht="15" hidden="false" customHeight="false" outlineLevel="0" collapsed="false">
      <c r="A73" s="5"/>
    </row>
    <row r="75" customFormat="false" ht="15" hidden="false" customHeight="false" outlineLevel="0" collapsed="false">
      <c r="A75" s="5"/>
    </row>
    <row r="77" customFormat="false" ht="15" hidden="false" customHeight="false" outlineLevel="0" collapsed="false">
      <c r="A77" s="5"/>
    </row>
    <row r="79" customFormat="false" ht="15" hidden="false" customHeight="false" outlineLevel="0" collapsed="false">
      <c r="A79" s="5"/>
    </row>
    <row r="81" customFormat="false" ht="15" hidden="false" customHeight="false" outlineLevel="0" collapsed="false">
      <c r="A81" s="5"/>
    </row>
    <row r="83" customFormat="false" ht="15" hidden="false" customHeight="false" outlineLevel="0" collapsed="false">
      <c r="A83" s="5"/>
    </row>
    <row r="85" customFormat="false" ht="15" hidden="false" customHeight="false" outlineLevel="0" collapsed="false">
      <c r="A85" s="5"/>
    </row>
    <row r="87" customFormat="false" ht="15" hidden="false" customHeight="false" outlineLevel="0" collapsed="false">
      <c r="A87" s="5"/>
    </row>
    <row r="89" customFormat="false" ht="15" hidden="false" customHeight="false" outlineLevel="0" collapsed="false">
      <c r="A89" s="5"/>
    </row>
    <row r="91" customFormat="false" ht="15" hidden="false" customHeight="false" outlineLevel="0" collapsed="false">
      <c r="A91" s="5"/>
    </row>
    <row r="93" customFormat="false" ht="15" hidden="false" customHeight="false" outlineLevel="0" collapsed="false">
      <c r="A93" s="5"/>
    </row>
    <row r="95" customFormat="false" ht="15" hidden="false" customHeight="false" outlineLevel="0" collapsed="false">
      <c r="A95" s="5"/>
    </row>
    <row r="97" customFormat="false" ht="15" hidden="false" customHeight="false" outlineLevel="0" collapsed="false">
      <c r="A97" s="5"/>
    </row>
    <row r="99" customFormat="false" ht="15" hidden="false" customHeight="false" outlineLevel="0" collapsed="false">
      <c r="A99" s="5"/>
    </row>
    <row r="101" customFormat="false" ht="15" hidden="false" customHeight="false" outlineLevel="0" collapsed="false">
      <c r="A101" s="5"/>
    </row>
    <row r="103" customFormat="false" ht="15" hidden="false" customHeight="false" outlineLevel="0" collapsed="false">
      <c r="A103" s="5"/>
    </row>
    <row r="105" customFormat="false" ht="15" hidden="false" customHeight="false" outlineLevel="0" collapsed="false">
      <c r="A105" s="5"/>
    </row>
    <row r="107" customFormat="false" ht="15" hidden="false" customHeight="false" outlineLevel="0" collapsed="false">
      <c r="A107" s="5"/>
    </row>
    <row r="109" customFormat="false" ht="15" hidden="false" customHeight="false" outlineLevel="0" collapsed="false">
      <c r="A109" s="5"/>
    </row>
    <row r="111" customFormat="false" ht="15" hidden="false" customHeight="false" outlineLevel="0" collapsed="false">
      <c r="A111" s="5"/>
    </row>
    <row r="113" customFormat="false" ht="15" hidden="false" customHeight="false" outlineLevel="0" collapsed="false">
      <c r="A113" s="5"/>
    </row>
    <row r="115" customFormat="false" ht="15" hidden="false" customHeight="false" outlineLevel="0" collapsed="false">
      <c r="A115" s="5"/>
    </row>
    <row r="117" customFormat="false" ht="15" hidden="false" customHeight="false" outlineLevel="0" collapsed="false">
      <c r="A117" s="5"/>
    </row>
    <row r="119" customFormat="false" ht="15" hidden="false" customHeight="false" outlineLevel="0" collapsed="false">
      <c r="A119" s="5"/>
    </row>
    <row r="121" customFormat="false" ht="15" hidden="false" customHeight="false" outlineLevel="0" collapsed="false">
      <c r="A121" s="5"/>
    </row>
    <row r="123" customFormat="false" ht="15" hidden="false" customHeight="false" outlineLevel="0" collapsed="false">
      <c r="A123" s="5"/>
    </row>
    <row r="125" customFormat="false" ht="15" hidden="false" customHeight="false" outlineLevel="0" collapsed="false">
      <c r="A125" s="5"/>
    </row>
    <row r="127" customFormat="false" ht="15" hidden="false" customHeight="false" outlineLevel="0" collapsed="false">
      <c r="A127" s="5"/>
    </row>
    <row r="129" customFormat="false" ht="15" hidden="false" customHeight="false" outlineLevel="0" collapsed="false">
      <c r="A129" s="5"/>
    </row>
    <row r="131" customFormat="false" ht="15" hidden="false" customHeight="false" outlineLevel="0" collapsed="false">
      <c r="A131" s="5"/>
    </row>
    <row r="133" customFormat="false" ht="15" hidden="false" customHeight="false" outlineLevel="0" collapsed="false">
      <c r="A133" s="5"/>
    </row>
    <row r="135" customFormat="false" ht="15" hidden="false" customHeight="false" outlineLevel="0" collapsed="false">
      <c r="A135" s="5"/>
    </row>
    <row r="137" customFormat="false" ht="15" hidden="false" customHeight="false" outlineLevel="0" collapsed="false">
      <c r="A137" s="5"/>
    </row>
    <row r="139" customFormat="false" ht="15" hidden="false" customHeight="false" outlineLevel="0" collapsed="false">
      <c r="A139" s="5"/>
    </row>
    <row r="141" customFormat="false" ht="15" hidden="false" customHeight="false" outlineLevel="0" collapsed="false">
      <c r="A141" s="5"/>
    </row>
    <row r="143" customFormat="false" ht="15" hidden="false" customHeight="false" outlineLevel="0" collapsed="false">
      <c r="A143" s="5"/>
    </row>
    <row r="145" customFormat="false" ht="15" hidden="false" customHeight="false" outlineLevel="0" collapsed="false">
      <c r="A145" s="5"/>
    </row>
    <row r="147" customFormat="false" ht="15" hidden="false" customHeight="false" outlineLevel="0" collapsed="false">
      <c r="A147" s="5"/>
    </row>
    <row r="149" customFormat="false" ht="15" hidden="false" customHeight="false" outlineLevel="0" collapsed="false">
      <c r="A149" s="5"/>
    </row>
    <row r="151" customFormat="false" ht="15" hidden="false" customHeight="false" outlineLevel="0" collapsed="false">
      <c r="A151" s="5"/>
    </row>
    <row r="153" customFormat="false" ht="15" hidden="false" customHeight="false" outlineLevel="0" collapsed="false">
      <c r="A153" s="5"/>
    </row>
    <row r="155" customFormat="false" ht="15" hidden="false" customHeight="false" outlineLevel="0" collapsed="false">
      <c r="A155" s="5"/>
    </row>
    <row r="157" customFormat="false" ht="15" hidden="false" customHeight="false" outlineLevel="0" collapsed="false">
      <c r="A157" s="5"/>
    </row>
    <row r="159" customFormat="false" ht="15" hidden="false" customHeight="false" outlineLevel="0" collapsed="false">
      <c r="A159" s="5"/>
    </row>
    <row r="161" customFormat="false" ht="15" hidden="false" customHeight="false" outlineLevel="0" collapsed="false">
      <c r="A161" s="5"/>
    </row>
    <row r="163" customFormat="false" ht="15" hidden="false" customHeight="false" outlineLevel="0" collapsed="false">
      <c r="A163" s="5"/>
    </row>
    <row r="165" customFormat="false" ht="15" hidden="false" customHeight="false" outlineLevel="0" collapsed="false">
      <c r="A165" s="5"/>
    </row>
    <row r="167" customFormat="false" ht="15" hidden="false" customHeight="false" outlineLevel="0" collapsed="false">
      <c r="A167" s="5"/>
    </row>
    <row r="169" customFormat="false" ht="15" hidden="false" customHeight="false" outlineLevel="0" collapsed="false">
      <c r="A169" s="5"/>
    </row>
    <row r="171" customFormat="false" ht="15" hidden="false" customHeight="false" outlineLevel="0" collapsed="false">
      <c r="A171" s="5"/>
    </row>
    <row r="173" customFormat="false" ht="15" hidden="false" customHeight="false" outlineLevel="0" collapsed="false">
      <c r="A173" s="5"/>
    </row>
    <row r="175" customFormat="false" ht="15" hidden="false" customHeight="false" outlineLevel="0" collapsed="false">
      <c r="A175" s="5"/>
    </row>
    <row r="177" customFormat="false" ht="15" hidden="false" customHeight="false" outlineLevel="0" collapsed="false">
      <c r="A177" s="5"/>
    </row>
    <row r="179" customFormat="false" ht="15" hidden="false" customHeight="false" outlineLevel="0" collapsed="false">
      <c r="A179" s="5"/>
    </row>
    <row r="181" customFormat="false" ht="15" hidden="false" customHeight="false" outlineLevel="0" collapsed="false">
      <c r="A181" s="5"/>
    </row>
    <row r="183" customFormat="false" ht="15" hidden="false" customHeight="false" outlineLevel="0" collapsed="false">
      <c r="A183" s="5"/>
    </row>
    <row r="185" customFormat="false" ht="15" hidden="false" customHeight="false" outlineLevel="0" collapsed="false">
      <c r="A185" s="5"/>
    </row>
    <row r="187" customFormat="false" ht="15" hidden="false" customHeight="false" outlineLevel="0" collapsed="false">
      <c r="A187" s="5"/>
    </row>
    <row r="189" customFormat="false" ht="15" hidden="false" customHeight="false" outlineLevel="0" collapsed="false">
      <c r="A189" s="5"/>
    </row>
    <row r="191" customFormat="false" ht="15" hidden="false" customHeight="false" outlineLevel="0" collapsed="false">
      <c r="A191" s="5"/>
    </row>
    <row r="193" customFormat="false" ht="15" hidden="false" customHeight="false" outlineLevel="0" collapsed="false">
      <c r="A193" s="5"/>
    </row>
    <row r="195" customFormat="false" ht="15" hidden="false" customHeight="false" outlineLevel="0" collapsed="false">
      <c r="A195" s="5"/>
    </row>
    <row r="197" customFormat="false" ht="15" hidden="false" customHeight="false" outlineLevel="0" collapsed="false">
      <c r="A197" s="5"/>
    </row>
    <row r="199" customFormat="false" ht="15" hidden="false" customHeight="false" outlineLevel="0" collapsed="false">
      <c r="A199" s="5"/>
    </row>
    <row r="201" customFormat="false" ht="15" hidden="false" customHeight="false" outlineLevel="0" collapsed="false">
      <c r="A201" s="5"/>
    </row>
    <row r="203" customFormat="false" ht="15" hidden="false" customHeight="false" outlineLevel="0" collapsed="false">
      <c r="A203" s="5"/>
    </row>
    <row r="205" customFormat="false" ht="15" hidden="false" customHeight="false" outlineLevel="0" collapsed="false">
      <c r="A205" s="5"/>
    </row>
    <row r="207" customFormat="false" ht="15" hidden="false" customHeight="false" outlineLevel="0" collapsed="false">
      <c r="A207" s="5"/>
    </row>
    <row r="209" customFormat="false" ht="15" hidden="false" customHeight="false" outlineLevel="0" collapsed="false">
      <c r="A209" s="5"/>
    </row>
    <row r="211" customFormat="false" ht="15" hidden="false" customHeight="false" outlineLevel="0" collapsed="false">
      <c r="A211" s="5"/>
    </row>
    <row r="213" customFormat="false" ht="15" hidden="false" customHeight="false" outlineLevel="0" collapsed="false">
      <c r="A213" s="5"/>
    </row>
    <row r="215" customFormat="false" ht="15" hidden="false" customHeight="false" outlineLevel="0" collapsed="false">
      <c r="A215" s="5"/>
    </row>
    <row r="217" customFormat="false" ht="15" hidden="false" customHeight="false" outlineLevel="0" collapsed="false">
      <c r="A217" s="5"/>
    </row>
    <row r="219" customFormat="false" ht="15" hidden="false" customHeight="false" outlineLevel="0" collapsed="false">
      <c r="A219" s="5"/>
    </row>
    <row r="221" customFormat="false" ht="15" hidden="false" customHeight="false" outlineLevel="0" collapsed="false">
      <c r="A221" s="5"/>
    </row>
    <row r="223" customFormat="false" ht="15" hidden="false" customHeight="false" outlineLevel="0" collapsed="false">
      <c r="A223" s="5"/>
    </row>
    <row r="225" customFormat="false" ht="15" hidden="false" customHeight="false" outlineLevel="0" collapsed="false">
      <c r="A225" s="5"/>
    </row>
    <row r="227" customFormat="false" ht="15" hidden="false" customHeight="false" outlineLevel="0" collapsed="false">
      <c r="A227" s="5"/>
    </row>
    <row r="229" customFormat="false" ht="15" hidden="false" customHeight="false" outlineLevel="0" collapsed="false">
      <c r="A229" s="5"/>
    </row>
    <row r="231" customFormat="false" ht="15" hidden="false" customHeight="false" outlineLevel="0" collapsed="false">
      <c r="A231" s="5"/>
    </row>
    <row r="233" customFormat="false" ht="15" hidden="false" customHeight="false" outlineLevel="0" collapsed="false">
      <c r="A233" s="5"/>
    </row>
    <row r="235" customFormat="false" ht="15" hidden="false" customHeight="false" outlineLevel="0" collapsed="false">
      <c r="A235" s="5"/>
    </row>
    <row r="237" customFormat="false" ht="15" hidden="false" customHeight="false" outlineLevel="0" collapsed="false">
      <c r="A237" s="5"/>
    </row>
    <row r="239" customFormat="false" ht="15" hidden="false" customHeight="false" outlineLevel="0" collapsed="false">
      <c r="A239" s="5"/>
    </row>
    <row r="241" customFormat="false" ht="15" hidden="false" customHeight="false" outlineLevel="0" collapsed="false">
      <c r="A241" s="5"/>
    </row>
    <row r="243" customFormat="false" ht="15" hidden="false" customHeight="false" outlineLevel="0" collapsed="false">
      <c r="A243" s="5"/>
    </row>
    <row r="245" customFormat="false" ht="15" hidden="false" customHeight="false" outlineLevel="0" collapsed="false">
      <c r="A245" s="5"/>
    </row>
    <row r="247" customFormat="false" ht="15" hidden="false" customHeight="false" outlineLevel="0" collapsed="false">
      <c r="A247" s="5"/>
    </row>
    <row r="249" customFormat="false" ht="15" hidden="false" customHeight="false" outlineLevel="0" collapsed="false">
      <c r="A249" s="5"/>
    </row>
    <row r="251" customFormat="false" ht="15" hidden="false" customHeight="false" outlineLevel="0" collapsed="false">
      <c r="A251" s="5"/>
    </row>
    <row r="253" customFormat="false" ht="15" hidden="false" customHeight="false" outlineLevel="0" collapsed="false">
      <c r="A253" s="5"/>
    </row>
    <row r="255" customFormat="false" ht="15" hidden="false" customHeight="false" outlineLevel="0" collapsed="false">
      <c r="A255" s="5"/>
    </row>
    <row r="1048576" customFormat="false" ht="12.8" hidden="false" customHeight="false" outlineLevel="0" collapsed="false"/>
  </sheetData>
  <mergeCells count="16">
    <mergeCell ref="B1:Q2"/>
    <mergeCell ref="B3:C3"/>
    <mergeCell ref="B5:B6"/>
    <mergeCell ref="C5:C6"/>
    <mergeCell ref="D5:D6"/>
    <mergeCell ref="E5:G5"/>
    <mergeCell ref="H5:H6"/>
    <mergeCell ref="I5:L5"/>
    <mergeCell ref="M5:P5"/>
    <mergeCell ref="B7:P7"/>
    <mergeCell ref="B16:P16"/>
    <mergeCell ref="C26:D26"/>
    <mergeCell ref="C27:D27"/>
    <mergeCell ref="B28:G28"/>
    <mergeCell ref="B29:G29"/>
    <mergeCell ref="B30:G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2024-08-23T09:57:47Z</cp:lastPrinted>
  <dcterms:modified xsi:type="dcterms:W3CDTF">2024-08-23T09:58:04Z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